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15" windowWidth="6885" windowHeight="9060"/>
  </bookViews>
  <sheets>
    <sheet name="A8519 Components Calculation" sheetId="1" r:id="rId1"/>
    <sheet name="Control Loop" sheetId="2" state="hidden" r:id="rId2"/>
    <sheet name="A8519 Data" sheetId="3" state="hidden" r:id="rId3"/>
  </sheets>
  <definedNames>
    <definedName name="A_ISET_typ">'A8519 Data'!$D$25</definedName>
    <definedName name="Ap">'Control Loop'!$B$2</definedName>
    <definedName name="Cin_min">'A8519 Components Calculation'!$C$61</definedName>
    <definedName name="Cout">'A8519 Components Calculation'!$J$86</definedName>
    <definedName name="Cout_max">'A8519 Components Calculation'!$C$59</definedName>
    <definedName name="Cout_min">'A8519 Components Calculation'!$C$58</definedName>
    <definedName name="Cp">'A8519 Components Calculation'!$C$114</definedName>
    <definedName name="CSC">'A8519 Components Calculation'!$C$55</definedName>
    <definedName name="Cz">'A8519 Components Calculation'!$C$111</definedName>
    <definedName name="delta_I">'A8519 Components Calculation'!$C$47</definedName>
    <definedName name="dI">'Control Loop'!$B$9</definedName>
    <definedName name="Dim_duty_min">'A8519 Components Calculation'!$C$24</definedName>
    <definedName name="Dim_PERIOD">'A8519 Components Calculation'!$C$23</definedName>
    <definedName name="DL">'A8519 Components Calculation'!$C$26</definedName>
    <definedName name="Dmax">'A8519 Components Calculation'!$C$42</definedName>
    <definedName name="Dmax_OV">'A8519 Components Calculation'!#REF!</definedName>
    <definedName name="Dmax_ovp">'A8519 Components Calculation'!$C$41</definedName>
    <definedName name="Dmax_theory">'A8519 Components Calculation'!$C$39</definedName>
    <definedName name="Dmin">'A8519 Components Calculation'!$C$44</definedName>
    <definedName name="Dnom">'A8519 Components Calculation'!$C$43</definedName>
    <definedName name="esr">'A8519 Components Calculation'!$C$87</definedName>
    <definedName name="f_DIM">'A8519 Components Calculation'!$C$22</definedName>
    <definedName name="fc">'A8519 Components Calculation'!$C$88</definedName>
    <definedName name="FSC">'Control Loop'!$B$8</definedName>
    <definedName name="fsw">'A8519 Components Calculation'!$C$31</definedName>
    <definedName name="fsw_max">'A8519 Components Calculation'!$C$33</definedName>
    <definedName name="fsw_min">'A8519 Components Calculation'!$C$32</definedName>
    <definedName name="fsw_target">'A8519 Components Calculation'!$C$28</definedName>
    <definedName name="fz">'A8519 Components Calculation'!$C$112</definedName>
    <definedName name="g">'A8519 Components Calculation'!$C$105</definedName>
    <definedName name="I_sc">'A8519 Components Calculation'!$C$63</definedName>
    <definedName name="IFSC">'Control Loop'!$B$12</definedName>
    <definedName name="Iin_max">'A8519 Components Calculation'!$C$45</definedName>
    <definedName name="Iin_min">'A8519 Components Calculation'!$C$46</definedName>
    <definedName name="ILEDc">'A8519 Components Calculation'!$C$18</definedName>
    <definedName name="ILEDs">'A8519 Components Calculation'!$C$17</definedName>
    <definedName name="ILEDt">'A8519 Components Calculation'!$C$19</definedName>
    <definedName name="Iout">'A8519 Components Calculation'!#REF!</definedName>
    <definedName name="ISC">'A8519 Components Calculation'!$C$53</definedName>
    <definedName name="k">'A8519 Components Calculation'!$C$130</definedName>
    <definedName name="Lout">'A8519 Components Calculation'!$C$50</definedName>
    <definedName name="n">'A8519 Components Calculation'!$C$15</definedName>
    <definedName name="nc">'A8519 Components Calculation'!$C$13</definedName>
    <definedName name="nls">'A8519 Components Calculation'!$C$12</definedName>
    <definedName name="npc">'A8519 Components Calculation'!$C$14</definedName>
    <definedName name="OVPL">'A8519 Data'!$D$8</definedName>
    <definedName name="p_SINK">'A8519 Components Calculation'!$C$136</definedName>
    <definedName name="_xlnm.Print_Area" localSheetId="0">'A8519 Components Calculation'!$A$1:$P$155</definedName>
    <definedName name="Qd">'Control Loop'!$B$4</definedName>
    <definedName name="R_FSET">'A8519 Components Calculation'!$C$30</definedName>
    <definedName name="R_ISET">'A8519 Components Calculation'!$C$21</definedName>
    <definedName name="R_OVP">'A8519 Components Calculation'!$C$37</definedName>
    <definedName name="R_SC">'A8519 Components Calculation'!$C$65</definedName>
    <definedName name="Rd">'A8519 Components Calculation'!$C$103</definedName>
    <definedName name="Rds_ON_typ">'A8519 Data'!$D$12</definedName>
    <definedName name="Req">'A8519 Components Calculation'!$C$107</definedName>
    <definedName name="Rs">'A8519 Components Calculation'!$C$89</definedName>
    <definedName name="Rth_JA">'A8519 Components Calculation'!$C$129</definedName>
    <definedName name="Rz">'A8519 Components Calculation'!$C$109</definedName>
    <definedName name="SC">'A8519 Data'!$D$3</definedName>
    <definedName name="tf">'A8519 Data'!$D$16</definedName>
    <definedName name="Toff_min">'A8519 Data'!$E$14</definedName>
    <definedName name="tr">'A8519 Data'!$D$15</definedName>
    <definedName name="V_ISET_typ">'A8519 Data'!$D$26</definedName>
    <definedName name="V_mismatch">'A8519 Data'!$D$27</definedName>
    <definedName name="Vd">'A8519 Components Calculation'!$C$25</definedName>
    <definedName name="Vf">'A8519 Components Calculation'!$C$16</definedName>
    <definedName name="VH">'A8519 Data'!#REF!</definedName>
    <definedName name="Vin_max">'A8519 Components Calculation'!$C$11</definedName>
    <definedName name="Vin_min">'A8519 Components Calculation'!$C$10</definedName>
    <definedName name="Vintyp">'A8519 Components Calculation'!$C$9</definedName>
    <definedName name="Vout">'A8519 Components Calculation'!#REF!</definedName>
    <definedName name="Vout_max_theory">'A8519 Components Calculation'!$C$40</definedName>
    <definedName name="Vout_nom">'A8519 Components Calculation'!$C$34</definedName>
    <definedName name="Vout_OVP">'A8519 Components Calculation'!$C$35</definedName>
    <definedName name="Vout_ovp_act">'A8519 Components Calculation'!$C$38</definedName>
    <definedName name="Vovp_th_typ">'A8519 Data'!$D$7</definedName>
    <definedName name="Vreg">'A8519 Data'!$D$24</definedName>
    <definedName name="Vs_trip">'A8519 Data'!$D$31</definedName>
    <definedName name="ws">'Control Loop'!$B$14</definedName>
    <definedName name="ΔI_act">'A8519 Components Calculation'!$C$51</definedName>
    <definedName name="ΔI_PER">'A8519 Components Calculation'!$C$27</definedName>
    <definedName name="ΔIin_PER">'A8519 Components Calculation'!$C$27</definedName>
    <definedName name="Δs">'A8519 Components Calculation'!$C$54</definedName>
  </definedNames>
  <calcPr calcId="145621" iterate="1" iterateCount="10" iterateDelta="0.1"/>
</workbook>
</file>

<file path=xl/calcChain.xml><?xml version="1.0" encoding="utf-8"?>
<calcChain xmlns="http://schemas.openxmlformats.org/spreadsheetml/2006/main">
  <c r="J86" i="1" l="1"/>
  <c r="C86" i="1"/>
  <c r="C85" i="1"/>
  <c r="J79" i="1"/>
  <c r="J77" i="1"/>
  <c r="J74" i="1"/>
  <c r="C74" i="1"/>
  <c r="J72" i="1"/>
  <c r="E151" i="1"/>
  <c r="D151" i="1"/>
  <c r="E149" i="1"/>
  <c r="D149" i="1"/>
  <c r="E146" i="1"/>
  <c r="D146" i="1"/>
  <c r="E128" i="1"/>
  <c r="E137" i="1" s="1"/>
  <c r="D128" i="1"/>
  <c r="D137" i="1" s="1"/>
  <c r="C128" i="1"/>
  <c r="C137" i="1" s="1"/>
  <c r="D131" i="1" l="1"/>
  <c r="C66" i="1"/>
  <c r="C64" i="1"/>
  <c r="C59" i="1"/>
  <c r="C57" i="1"/>
  <c r="C38" i="1"/>
  <c r="C41" i="1" s="1"/>
  <c r="C34" i="1"/>
  <c r="C35" i="1"/>
  <c r="C36" i="1" s="1"/>
  <c r="C31" i="1"/>
  <c r="C29" i="1"/>
  <c r="C19" i="1"/>
  <c r="C18" i="1"/>
  <c r="C131" i="1" l="1"/>
  <c r="C132" i="1" s="1"/>
  <c r="C144" i="1" s="1"/>
  <c r="E131" i="1"/>
  <c r="E133" i="1" s="1"/>
  <c r="C133" i="1"/>
  <c r="D138" i="1"/>
  <c r="E138" i="1"/>
  <c r="C138" i="1"/>
  <c r="D133" i="1"/>
  <c r="D132" i="1"/>
  <c r="C20" i="1"/>
  <c r="C136" i="1"/>
  <c r="C42" i="1"/>
  <c r="C51" i="1" s="1"/>
  <c r="C43" i="1"/>
  <c r="B6" i="2" s="1"/>
  <c r="C45" i="1"/>
  <c r="C53" i="1"/>
  <c r="B11" i="2" s="1"/>
  <c r="C143" i="1" l="1"/>
  <c r="C135" i="1"/>
  <c r="E132" i="1"/>
  <c r="E150" i="1" s="1"/>
  <c r="D134" i="1"/>
  <c r="C134" i="1"/>
  <c r="C145" i="1"/>
  <c r="C147" i="1"/>
  <c r="C148" i="1"/>
  <c r="C150" i="1"/>
  <c r="E136" i="1"/>
  <c r="D136" i="1"/>
  <c r="D147" i="1"/>
  <c r="D135" i="1"/>
  <c r="D139" i="1" s="1"/>
  <c r="D143" i="1"/>
  <c r="D148" i="1"/>
  <c r="D144" i="1"/>
  <c r="D150" i="1"/>
  <c r="D145" i="1"/>
  <c r="E145" i="1"/>
  <c r="E147" i="1"/>
  <c r="E143" i="1"/>
  <c r="E148" i="1"/>
  <c r="C54" i="1"/>
  <c r="C55" i="1" s="1"/>
  <c r="B10" i="2" s="1"/>
  <c r="C52" i="1"/>
  <c r="C56" i="1"/>
  <c r="C47" i="1"/>
  <c r="C49" i="1" s="1"/>
  <c r="C110" i="1"/>
  <c r="C36" i="2"/>
  <c r="E144" i="1" l="1"/>
  <c r="E135" i="1"/>
  <c r="E134" i="1"/>
  <c r="D140" i="1"/>
  <c r="D152" i="1"/>
  <c r="D153" i="1" s="1"/>
  <c r="E139" i="1"/>
  <c r="C68" i="1"/>
  <c r="D4" i="3"/>
  <c r="C87" i="1"/>
  <c r="B22" i="2" s="1"/>
  <c r="E152" i="1" l="1"/>
  <c r="E153" i="1" s="1"/>
  <c r="E140" i="1"/>
  <c r="C112" i="1"/>
  <c r="C81" i="1" l="1"/>
  <c r="C82" i="1"/>
  <c r="C83" i="1" l="1"/>
  <c r="J85" i="1" s="1"/>
  <c r="C33" i="1"/>
  <c r="C39" i="1" s="1"/>
  <c r="C40" i="1" s="1"/>
  <c r="C32" i="1"/>
  <c r="C119" i="1" s="1"/>
  <c r="C84" i="1" l="1"/>
  <c r="B25" i="2"/>
  <c r="C100" i="1" l="1"/>
  <c r="F16" i="2" l="1"/>
  <c r="C99" i="1"/>
  <c r="C103" i="1" s="1"/>
  <c r="C24" i="1" l="1"/>
  <c r="C58" i="1" s="1"/>
  <c r="C44" i="1"/>
  <c r="C23" i="1"/>
  <c r="B5" i="2" l="1"/>
  <c r="C46" i="1"/>
  <c r="C48" i="1" s="1"/>
  <c r="E42" i="1"/>
  <c r="C89" i="1"/>
  <c r="C107" i="1"/>
  <c r="C118" i="1" s="1"/>
  <c r="C60" i="1" l="1"/>
  <c r="H16" i="2"/>
  <c r="B39" i="2"/>
  <c r="C39" i="2" s="1"/>
  <c r="S39" i="2" s="1"/>
  <c r="C38" i="2"/>
  <c r="S38" i="2" s="1"/>
  <c r="C117" i="1"/>
  <c r="R38" i="2"/>
  <c r="C121" i="1"/>
  <c r="C122" i="1"/>
  <c r="K38" i="2"/>
  <c r="D38" i="2" l="1"/>
  <c r="K39" i="2"/>
  <c r="B40" i="2"/>
  <c r="C40" i="2" s="1"/>
  <c r="K40" i="2" s="1"/>
  <c r="R39" i="2"/>
  <c r="T39" i="2" s="1"/>
  <c r="B41" i="2"/>
  <c r="E48" i="1"/>
  <c r="C61" i="1"/>
  <c r="B21" i="2"/>
  <c r="F15" i="2"/>
  <c r="B14" i="2"/>
  <c r="F17" i="2" s="1"/>
  <c r="B19" i="2"/>
  <c r="C113" i="1"/>
  <c r="T38" i="2"/>
  <c r="S40" i="2"/>
  <c r="D40" i="2"/>
  <c r="R40" i="2"/>
  <c r="D39" i="2"/>
  <c r="C139" i="1" l="1"/>
  <c r="C41" i="2"/>
  <c r="B42" i="2"/>
  <c r="U39" i="2"/>
  <c r="G39" i="2" s="1"/>
  <c r="U38" i="2"/>
  <c r="G38" i="2" s="1"/>
  <c r="B2" i="2"/>
  <c r="T40" i="2"/>
  <c r="U40" i="2" s="1"/>
  <c r="G40" i="2" s="1"/>
  <c r="N38" i="2"/>
  <c r="N39" i="2"/>
  <c r="C116" i="1"/>
  <c r="N40" i="2"/>
  <c r="B20" i="2"/>
  <c r="L38" i="2"/>
  <c r="M38" i="2" s="1"/>
  <c r="B7" i="2"/>
  <c r="B9" i="2"/>
  <c r="L40" i="2"/>
  <c r="M40" i="2" s="1"/>
  <c r="B8" i="2"/>
  <c r="F18" i="2"/>
  <c r="L39" i="2"/>
  <c r="M39" i="2" s="1"/>
  <c r="C152" i="1" l="1"/>
  <c r="C153" i="1" s="1"/>
  <c r="C140" i="1"/>
  <c r="G140" i="1" s="1"/>
  <c r="R41" i="2"/>
  <c r="K41" i="2"/>
  <c r="S41" i="2"/>
  <c r="D41" i="2"/>
  <c r="B43" i="2"/>
  <c r="C42" i="2"/>
  <c r="N41" i="2"/>
  <c r="L41" i="2"/>
  <c r="N36" i="2"/>
  <c r="R36" i="2"/>
  <c r="E55" i="1"/>
  <c r="H39" i="2"/>
  <c r="H38" i="2"/>
  <c r="L36" i="2"/>
  <c r="D36" i="2"/>
  <c r="S36" i="2"/>
  <c r="K36" i="2"/>
  <c r="H40" i="2"/>
  <c r="C62" i="1"/>
  <c r="D12" i="2"/>
  <c r="M41" i="2" l="1"/>
  <c r="T41" i="2"/>
  <c r="U41" i="2" s="1"/>
  <c r="H41" i="2" s="1"/>
  <c r="B44" i="2"/>
  <c r="C43" i="2"/>
  <c r="R42" i="2"/>
  <c r="K42" i="2"/>
  <c r="D42" i="2"/>
  <c r="S42" i="2"/>
  <c r="L42" i="2"/>
  <c r="N42" i="2"/>
  <c r="M36" i="2"/>
  <c r="T36" i="2"/>
  <c r="U36" i="2" s="1"/>
  <c r="G36" i="2" s="1"/>
  <c r="B12" i="2"/>
  <c r="M42" i="2" l="1"/>
  <c r="T42" i="2"/>
  <c r="U42" i="2" s="1"/>
  <c r="H42" i="2" s="1"/>
  <c r="G41" i="2"/>
  <c r="C44" i="2"/>
  <c r="B45" i="2"/>
  <c r="R43" i="2"/>
  <c r="D43" i="2"/>
  <c r="K43" i="2"/>
  <c r="S43" i="2"/>
  <c r="N43" i="2"/>
  <c r="L43" i="2"/>
  <c r="H36" i="2"/>
  <c r="B4" i="2"/>
  <c r="C4" i="2"/>
  <c r="G42" i="2" l="1"/>
  <c r="M43" i="2"/>
  <c r="T43" i="2"/>
  <c r="U43" i="2" s="1"/>
  <c r="G43" i="2" s="1"/>
  <c r="S44" i="2"/>
  <c r="N44" i="2"/>
  <c r="L44" i="2"/>
  <c r="D44" i="2"/>
  <c r="K44" i="2"/>
  <c r="R44" i="2"/>
  <c r="B46" i="2"/>
  <c r="C45" i="2"/>
  <c r="O38" i="2"/>
  <c r="P38" i="2" s="1"/>
  <c r="Q38" i="2" s="1"/>
  <c r="O36" i="2"/>
  <c r="P36" i="2" s="1"/>
  <c r="Q36" i="2" s="1"/>
  <c r="O39" i="2"/>
  <c r="P39" i="2" s="1"/>
  <c r="Q39" i="2" s="1"/>
  <c r="O41" i="2"/>
  <c r="P41" i="2" s="1"/>
  <c r="Q41" i="2" s="1"/>
  <c r="O40" i="2"/>
  <c r="P40" i="2" s="1"/>
  <c r="Q40" i="2" s="1"/>
  <c r="O42" i="2"/>
  <c r="P42" i="2" s="1"/>
  <c r="Q42" i="2" s="1"/>
  <c r="O43" i="2"/>
  <c r="P43" i="2" s="1"/>
  <c r="Q43" i="2" s="1"/>
  <c r="O44" i="2"/>
  <c r="O45" i="2"/>
  <c r="E36" i="2" l="1"/>
  <c r="C106" i="1" s="1"/>
  <c r="C108" i="1" s="1"/>
  <c r="F36" i="2"/>
  <c r="J36" i="2" s="1"/>
  <c r="P44" i="2"/>
  <c r="M44" i="2"/>
  <c r="H43" i="2"/>
  <c r="C46" i="2"/>
  <c r="B47" i="2"/>
  <c r="T44" i="2"/>
  <c r="U44" i="2" s="1"/>
  <c r="S45" i="2"/>
  <c r="N45" i="2"/>
  <c r="P45" i="2" s="1"/>
  <c r="R45" i="2"/>
  <c r="L45" i="2"/>
  <c r="D45" i="2"/>
  <c r="K45" i="2"/>
  <c r="F40" i="2"/>
  <c r="J40" i="2" s="1"/>
  <c r="E40" i="2"/>
  <c r="I40" i="2" s="1"/>
  <c r="F38" i="2"/>
  <c r="J38" i="2" s="1"/>
  <c r="E38" i="2"/>
  <c r="I38" i="2" s="1"/>
  <c r="E43" i="2"/>
  <c r="I43" i="2" s="1"/>
  <c r="F43" i="2"/>
  <c r="F39" i="2"/>
  <c r="J39" i="2" s="1"/>
  <c r="E39" i="2"/>
  <c r="I39" i="2" s="1"/>
  <c r="F42" i="2"/>
  <c r="J42" i="2" s="1"/>
  <c r="E42" i="2"/>
  <c r="I42" i="2" s="1"/>
  <c r="F41" i="2"/>
  <c r="J41" i="2" s="1"/>
  <c r="E41" i="2"/>
  <c r="I41" i="2" s="1"/>
  <c r="Q44" i="2" l="1"/>
  <c r="E44" i="2" s="1"/>
  <c r="J43" i="2"/>
  <c r="M45" i="2"/>
  <c r="Q45" i="2" s="1"/>
  <c r="F45" i="2" s="1"/>
  <c r="T45" i="2"/>
  <c r="U45" i="2" s="1"/>
  <c r="G45" i="2" s="1"/>
  <c r="S46" i="2"/>
  <c r="N46" i="2"/>
  <c r="R46" i="2"/>
  <c r="D46" i="2"/>
  <c r="K46" i="2"/>
  <c r="L46" i="2"/>
  <c r="O46" i="2"/>
  <c r="C47" i="2"/>
  <c r="B48" i="2"/>
  <c r="G44" i="2"/>
  <c r="H44" i="2"/>
  <c r="I36" i="2"/>
  <c r="I44" i="2" l="1"/>
  <c r="F44" i="2"/>
  <c r="J44" i="2" s="1"/>
  <c r="T46" i="2"/>
  <c r="U46" i="2" s="1"/>
  <c r="G46" i="2" s="1"/>
  <c r="H45" i="2"/>
  <c r="J45" i="2" s="1"/>
  <c r="P46" i="2"/>
  <c r="E45" i="2"/>
  <c r="I45" i="2" s="1"/>
  <c r="S47" i="2"/>
  <c r="K47" i="2"/>
  <c r="D47" i="2"/>
  <c r="N47" i="2"/>
  <c r="L47" i="2"/>
  <c r="R47" i="2"/>
  <c r="O47" i="2"/>
  <c r="B49" i="2"/>
  <c r="C48" i="2"/>
  <c r="M46" i="2"/>
  <c r="H46" i="2" l="1"/>
  <c r="Q46" i="2"/>
  <c r="F46" i="2" s="1"/>
  <c r="T47" i="2"/>
  <c r="U47" i="2" s="1"/>
  <c r="M47" i="2"/>
  <c r="B50" i="2"/>
  <c r="C49" i="2"/>
  <c r="L48" i="2"/>
  <c r="R48" i="2"/>
  <c r="K48" i="2"/>
  <c r="S48" i="2"/>
  <c r="N48" i="2"/>
  <c r="D48" i="2"/>
  <c r="O48" i="2"/>
  <c r="P47" i="2"/>
  <c r="J46" i="2" l="1"/>
  <c r="E46" i="2"/>
  <c r="I46" i="2" s="1"/>
  <c r="M48" i="2"/>
  <c r="C50" i="2"/>
  <c r="B51" i="2"/>
  <c r="H47" i="2"/>
  <c r="G47" i="2"/>
  <c r="D49" i="2"/>
  <c r="O49" i="2"/>
  <c r="S49" i="2"/>
  <c r="N49" i="2"/>
  <c r="L49" i="2"/>
  <c r="K49" i="2"/>
  <c r="R49" i="2"/>
  <c r="P48" i="2"/>
  <c r="T48" i="2"/>
  <c r="U48" i="2" s="1"/>
  <c r="Q47" i="2"/>
  <c r="Q48" i="2" l="1"/>
  <c r="F48" i="2" s="1"/>
  <c r="T49" i="2"/>
  <c r="U49" i="2" s="1"/>
  <c r="H49" i="2" s="1"/>
  <c r="H48" i="2"/>
  <c r="G48" i="2"/>
  <c r="S50" i="2"/>
  <c r="K50" i="2"/>
  <c r="L50" i="2"/>
  <c r="D50" i="2"/>
  <c r="N50" i="2"/>
  <c r="R50" i="2"/>
  <c r="O50" i="2"/>
  <c r="C51" i="2"/>
  <c r="B52" i="2"/>
  <c r="E47" i="2"/>
  <c r="I47" i="2" s="1"/>
  <c r="F47" i="2"/>
  <c r="J47" i="2" s="1"/>
  <c r="M49" i="2"/>
  <c r="P49" i="2"/>
  <c r="E48" i="2" l="1"/>
  <c r="I48" i="2" s="1"/>
  <c r="G49" i="2"/>
  <c r="T50" i="2"/>
  <c r="U50" i="2" s="1"/>
  <c r="G50" i="2" s="1"/>
  <c r="Q49" i="2"/>
  <c r="E49" i="2" s="1"/>
  <c r="J48" i="2"/>
  <c r="S51" i="2"/>
  <c r="O51" i="2"/>
  <c r="R51" i="2"/>
  <c r="K51" i="2"/>
  <c r="D51" i="2"/>
  <c r="N51" i="2"/>
  <c r="L51" i="2"/>
  <c r="C52" i="2"/>
  <c r="B53" i="2"/>
  <c r="P50" i="2"/>
  <c r="M50" i="2"/>
  <c r="I49" i="2" l="1"/>
  <c r="H50" i="2"/>
  <c r="P51" i="2"/>
  <c r="F49" i="2"/>
  <c r="J49" i="2" s="1"/>
  <c r="Q50" i="2"/>
  <c r="F50" i="2" s="1"/>
  <c r="T51" i="2"/>
  <c r="U51" i="2" s="1"/>
  <c r="H51" i="2" s="1"/>
  <c r="D52" i="2"/>
  <c r="N52" i="2"/>
  <c r="S52" i="2"/>
  <c r="O52" i="2"/>
  <c r="L52" i="2"/>
  <c r="R52" i="2"/>
  <c r="K52" i="2"/>
  <c r="C53" i="2"/>
  <c r="B54" i="2"/>
  <c r="M51" i="2"/>
  <c r="J50" i="2" l="1"/>
  <c r="Q51" i="2"/>
  <c r="E51" i="2" s="1"/>
  <c r="M52" i="2"/>
  <c r="E50" i="2"/>
  <c r="I50" i="2" s="1"/>
  <c r="G51" i="2"/>
  <c r="B55" i="2"/>
  <c r="C54" i="2"/>
  <c r="S53" i="2"/>
  <c r="O53" i="2"/>
  <c r="R53" i="2"/>
  <c r="N53" i="2"/>
  <c r="D53" i="2"/>
  <c r="K53" i="2"/>
  <c r="L53" i="2"/>
  <c r="T52" i="2"/>
  <c r="U52" i="2" s="1"/>
  <c r="P52" i="2"/>
  <c r="Q52" i="2" l="1"/>
  <c r="F52" i="2" s="1"/>
  <c r="F51" i="2"/>
  <c r="J51" i="2" s="1"/>
  <c r="P53" i="2"/>
  <c r="I51" i="2"/>
  <c r="M53" i="2"/>
  <c r="H52" i="2"/>
  <c r="G52" i="2"/>
  <c r="B56" i="2"/>
  <c r="C55" i="2"/>
  <c r="L54" i="2"/>
  <c r="R54" i="2"/>
  <c r="K54" i="2"/>
  <c r="D54" i="2"/>
  <c r="O54" i="2"/>
  <c r="S54" i="2"/>
  <c r="N54" i="2"/>
  <c r="T53" i="2"/>
  <c r="U53" i="2" s="1"/>
  <c r="E52" i="2" l="1"/>
  <c r="I52" i="2" s="1"/>
  <c r="Q53" i="2"/>
  <c r="F53" i="2" s="1"/>
  <c r="J52" i="2"/>
  <c r="H53" i="2"/>
  <c r="G53" i="2"/>
  <c r="B57" i="2"/>
  <c r="C56" i="2"/>
  <c r="S55" i="2"/>
  <c r="O55" i="2"/>
  <c r="D55" i="2"/>
  <c r="K55" i="2"/>
  <c r="R55" i="2"/>
  <c r="L55" i="2"/>
  <c r="N55" i="2"/>
  <c r="P54" i="2"/>
  <c r="M54" i="2"/>
  <c r="T54" i="2"/>
  <c r="U54" i="2" s="1"/>
  <c r="T55" i="2" l="1"/>
  <c r="U55" i="2" s="1"/>
  <c r="G55" i="2" s="1"/>
  <c r="E53" i="2"/>
  <c r="I53" i="2" s="1"/>
  <c r="P55" i="2"/>
  <c r="M55" i="2"/>
  <c r="J53" i="2"/>
  <c r="C57" i="2"/>
  <c r="B58" i="2"/>
  <c r="Q54" i="2"/>
  <c r="H54" i="2"/>
  <c r="G54" i="2"/>
  <c r="S56" i="2"/>
  <c r="K56" i="2"/>
  <c r="L56" i="2"/>
  <c r="R56" i="2"/>
  <c r="N56" i="2"/>
  <c r="D56" i="2"/>
  <c r="O56" i="2"/>
  <c r="H55" i="2" l="1"/>
  <c r="Q55" i="2"/>
  <c r="E55" i="2" s="1"/>
  <c r="I55" i="2" s="1"/>
  <c r="M56" i="2"/>
  <c r="P56" i="2"/>
  <c r="E54" i="2"/>
  <c r="I54" i="2" s="1"/>
  <c r="F54" i="2"/>
  <c r="J54" i="2" s="1"/>
  <c r="O57" i="2"/>
  <c r="R57" i="2"/>
  <c r="K57" i="2"/>
  <c r="D57" i="2"/>
  <c r="L57" i="2"/>
  <c r="S57" i="2"/>
  <c r="N57" i="2"/>
  <c r="B59" i="2"/>
  <c r="C58" i="2"/>
  <c r="T56" i="2"/>
  <c r="U56" i="2" s="1"/>
  <c r="Q56" i="2" l="1"/>
  <c r="E56" i="2" s="1"/>
  <c r="F55" i="2"/>
  <c r="J55" i="2" s="1"/>
  <c r="B60" i="2"/>
  <c r="C59" i="2"/>
  <c r="H56" i="2"/>
  <c r="G56" i="2"/>
  <c r="T57" i="2"/>
  <c r="U57" i="2" s="1"/>
  <c r="P57" i="2"/>
  <c r="M57" i="2"/>
  <c r="R58" i="2"/>
  <c r="K58" i="2"/>
  <c r="S58" i="2"/>
  <c r="N58" i="2"/>
  <c r="D58" i="2"/>
  <c r="L58" i="2"/>
  <c r="O58" i="2"/>
  <c r="I56" i="2" l="1"/>
  <c r="F56" i="2"/>
  <c r="J56" i="2" s="1"/>
  <c r="T58" i="2"/>
  <c r="U58" i="2" s="1"/>
  <c r="G58" i="2" s="1"/>
  <c r="G57" i="2"/>
  <c r="H57" i="2"/>
  <c r="B61" i="2"/>
  <c r="C60" i="2"/>
  <c r="L59" i="2"/>
  <c r="N59" i="2"/>
  <c r="D59" i="2"/>
  <c r="O59" i="2"/>
  <c r="R59" i="2"/>
  <c r="S59" i="2"/>
  <c r="K59" i="2"/>
  <c r="M58" i="2"/>
  <c r="P58" i="2"/>
  <c r="Q57" i="2"/>
  <c r="H58" i="2" l="1"/>
  <c r="T59" i="2"/>
  <c r="U59" i="2" s="1"/>
  <c r="H59" i="2" s="1"/>
  <c r="E57" i="2"/>
  <c r="I57" i="2" s="1"/>
  <c r="F57" i="2"/>
  <c r="J57" i="2" s="1"/>
  <c r="C61" i="2"/>
  <c r="B62" i="2"/>
  <c r="P59" i="2"/>
  <c r="M59" i="2"/>
  <c r="L60" i="2"/>
  <c r="D60" i="2"/>
  <c r="N60" i="2"/>
  <c r="R60" i="2"/>
  <c r="K60" i="2"/>
  <c r="S60" i="2"/>
  <c r="O60" i="2"/>
  <c r="Q58" i="2"/>
  <c r="M60" i="2" l="1"/>
  <c r="G59" i="2"/>
  <c r="T60" i="2"/>
  <c r="U60" i="2" s="1"/>
  <c r="G60" i="2" s="1"/>
  <c r="Q59" i="2"/>
  <c r="E59" i="2" s="1"/>
  <c r="R61" i="2"/>
  <c r="N61" i="2"/>
  <c r="D61" i="2"/>
  <c r="K61" i="2"/>
  <c r="S61" i="2"/>
  <c r="O61" i="2"/>
  <c r="L61" i="2"/>
  <c r="B63" i="2"/>
  <c r="C62" i="2"/>
  <c r="P60" i="2"/>
  <c r="E58" i="2"/>
  <c r="I58" i="2" s="1"/>
  <c r="F58" i="2"/>
  <c r="J58" i="2" s="1"/>
  <c r="Q60" i="2" l="1"/>
  <c r="E60" i="2" s="1"/>
  <c r="I60" i="2" s="1"/>
  <c r="I59" i="2"/>
  <c r="F59" i="2"/>
  <c r="J59" i="2" s="1"/>
  <c r="H60" i="2"/>
  <c r="B64" i="2"/>
  <c r="C63" i="2"/>
  <c r="O62" i="2"/>
  <c r="S62" i="2"/>
  <c r="R62" i="2"/>
  <c r="L62" i="2"/>
  <c r="N62" i="2"/>
  <c r="D62" i="2"/>
  <c r="K62" i="2"/>
  <c r="M61" i="2"/>
  <c r="T61" i="2"/>
  <c r="U61" i="2" s="1"/>
  <c r="P61" i="2"/>
  <c r="F60" i="2" l="1"/>
  <c r="J60" i="2" s="1"/>
  <c r="M62" i="2"/>
  <c r="P62" i="2"/>
  <c r="T62" i="2"/>
  <c r="U62" i="2" s="1"/>
  <c r="G62" i="2" s="1"/>
  <c r="C64" i="2"/>
  <c r="B65" i="2"/>
  <c r="D63" i="2"/>
  <c r="K63" i="2"/>
  <c r="S63" i="2"/>
  <c r="O63" i="2"/>
  <c r="L63" i="2"/>
  <c r="R63" i="2"/>
  <c r="N63" i="2"/>
  <c r="Q61" i="2"/>
  <c r="H61" i="2"/>
  <c r="G61" i="2"/>
  <c r="Q62" i="2" l="1"/>
  <c r="F62" i="2" s="1"/>
  <c r="H62" i="2"/>
  <c r="P63" i="2"/>
  <c r="F61" i="2"/>
  <c r="J61" i="2" s="1"/>
  <c r="E61" i="2"/>
  <c r="I61" i="2" s="1"/>
  <c r="T63" i="2"/>
  <c r="U63" i="2" s="1"/>
  <c r="M63" i="2"/>
  <c r="R64" i="2"/>
  <c r="D64" i="2"/>
  <c r="K64" i="2"/>
  <c r="S64" i="2"/>
  <c r="O64" i="2"/>
  <c r="L64" i="2"/>
  <c r="N64" i="2"/>
  <c r="C65" i="2"/>
  <c r="B66" i="2"/>
  <c r="E62" i="2" l="1"/>
  <c r="I62" i="2" s="1"/>
  <c r="Q63" i="2"/>
  <c r="F63" i="2" s="1"/>
  <c r="M64" i="2"/>
  <c r="P64" i="2"/>
  <c r="J62" i="2"/>
  <c r="H63" i="2"/>
  <c r="G63" i="2"/>
  <c r="C66" i="2"/>
  <c r="B67" i="2"/>
  <c r="T64" i="2"/>
  <c r="U64" i="2" s="1"/>
  <c r="K65" i="2"/>
  <c r="R65" i="2"/>
  <c r="D65" i="2"/>
  <c r="O65" i="2"/>
  <c r="S65" i="2"/>
  <c r="L65" i="2"/>
  <c r="N65" i="2"/>
  <c r="E63" i="2" l="1"/>
  <c r="I63" i="2" s="1"/>
  <c r="Q64" i="2"/>
  <c r="F64" i="2" s="1"/>
  <c r="T65" i="2"/>
  <c r="U65" i="2" s="1"/>
  <c r="G65" i="2" s="1"/>
  <c r="G64" i="2"/>
  <c r="H64" i="2"/>
  <c r="J63" i="2"/>
  <c r="M65" i="2"/>
  <c r="S66" i="2"/>
  <c r="K66" i="2"/>
  <c r="L66" i="2"/>
  <c r="R66" i="2"/>
  <c r="O66" i="2"/>
  <c r="D66" i="2"/>
  <c r="N66" i="2"/>
  <c r="B68" i="2"/>
  <c r="C67" i="2"/>
  <c r="P65" i="2"/>
  <c r="M66" i="2" l="1"/>
  <c r="E64" i="2"/>
  <c r="I64" i="2" s="1"/>
  <c r="H65" i="2"/>
  <c r="J64" i="2"/>
  <c r="R67" i="2"/>
  <c r="S67" i="2"/>
  <c r="O67" i="2"/>
  <c r="L67" i="2"/>
  <c r="K67" i="2"/>
  <c r="D67" i="2"/>
  <c r="N67" i="2"/>
  <c r="Q65" i="2"/>
  <c r="P66" i="2"/>
  <c r="B69" i="2"/>
  <c r="C68" i="2"/>
  <c r="T66" i="2"/>
  <c r="U66" i="2" s="1"/>
  <c r="Q66" i="2" l="1"/>
  <c r="F66" i="2" s="1"/>
  <c r="M67" i="2"/>
  <c r="P67" i="2"/>
  <c r="T67" i="2"/>
  <c r="U67" i="2" s="1"/>
  <c r="G67" i="2" s="1"/>
  <c r="G66" i="2"/>
  <c r="H66" i="2"/>
  <c r="B70" i="2"/>
  <c r="C69" i="2"/>
  <c r="E65" i="2"/>
  <c r="I65" i="2" s="1"/>
  <c r="F65" i="2"/>
  <c r="J65" i="2" s="1"/>
  <c r="S68" i="2"/>
  <c r="K68" i="2"/>
  <c r="R68" i="2"/>
  <c r="L68" i="2"/>
  <c r="N68" i="2"/>
  <c r="D68" i="2"/>
  <c r="O68" i="2"/>
  <c r="E66" i="2" l="1"/>
  <c r="I66" i="2" s="1"/>
  <c r="Q67" i="2"/>
  <c r="E67" i="2" s="1"/>
  <c r="I67" i="2" s="1"/>
  <c r="H67" i="2"/>
  <c r="T68" i="2"/>
  <c r="U68" i="2" s="1"/>
  <c r="H68" i="2" s="1"/>
  <c r="D69" i="2"/>
  <c r="O69" i="2"/>
  <c r="L69" i="2"/>
  <c r="S69" i="2"/>
  <c r="K69" i="2"/>
  <c r="R69" i="2"/>
  <c r="N69" i="2"/>
  <c r="P68" i="2"/>
  <c r="M68" i="2"/>
  <c r="J66" i="2"/>
  <c r="C70" i="2"/>
  <c r="B71" i="2"/>
  <c r="F67" i="2" l="1"/>
  <c r="J67" i="2" s="1"/>
  <c r="P69" i="2"/>
  <c r="G68" i="2"/>
  <c r="L70" i="2"/>
  <c r="D70" i="2"/>
  <c r="K70" i="2"/>
  <c r="S70" i="2"/>
  <c r="O70" i="2"/>
  <c r="R70" i="2"/>
  <c r="N70" i="2"/>
  <c r="M69" i="2"/>
  <c r="Q68" i="2"/>
  <c r="T69" i="2"/>
  <c r="U69" i="2" s="1"/>
  <c r="C71" i="2"/>
  <c r="B72" i="2"/>
  <c r="M70" i="2" l="1"/>
  <c r="P70" i="2"/>
  <c r="Q69" i="2"/>
  <c r="F69" i="2" s="1"/>
  <c r="D71" i="2"/>
  <c r="K71" i="2"/>
  <c r="S71" i="2"/>
  <c r="N71" i="2"/>
  <c r="L71" i="2"/>
  <c r="R71" i="2"/>
  <c r="O71" i="2"/>
  <c r="E68" i="2"/>
  <c r="I68" i="2" s="1"/>
  <c r="F68" i="2"/>
  <c r="J68" i="2" s="1"/>
  <c r="G69" i="2"/>
  <c r="H69" i="2"/>
  <c r="T70" i="2"/>
  <c r="U70" i="2" s="1"/>
  <c r="C72" i="2"/>
  <c r="B73" i="2"/>
  <c r="Q70" i="2" l="1"/>
  <c r="F70" i="2" s="1"/>
  <c r="E69" i="2"/>
  <c r="I69" i="2" s="1"/>
  <c r="J69" i="2"/>
  <c r="S72" i="2"/>
  <c r="O72" i="2"/>
  <c r="L72" i="2"/>
  <c r="R72" i="2"/>
  <c r="N72" i="2"/>
  <c r="D72" i="2"/>
  <c r="K72" i="2"/>
  <c r="B74" i="2"/>
  <c r="C73" i="2"/>
  <c r="T71" i="2"/>
  <c r="U71" i="2" s="1"/>
  <c r="M71" i="2"/>
  <c r="H70" i="2"/>
  <c r="G70" i="2"/>
  <c r="P71" i="2"/>
  <c r="M72" i="2" l="1"/>
  <c r="E70" i="2"/>
  <c r="I70" i="2" s="1"/>
  <c r="T72" i="2"/>
  <c r="U72" i="2" s="1"/>
  <c r="H72" i="2" s="1"/>
  <c r="Q71" i="2"/>
  <c r="E71" i="2" s="1"/>
  <c r="J70" i="2"/>
  <c r="C74" i="2"/>
  <c r="B75" i="2"/>
  <c r="S73" i="2"/>
  <c r="N73" i="2"/>
  <c r="R73" i="2"/>
  <c r="K73" i="2"/>
  <c r="D73" i="2"/>
  <c r="O73" i="2"/>
  <c r="L73" i="2"/>
  <c r="P72" i="2"/>
  <c r="G71" i="2"/>
  <c r="H71" i="2"/>
  <c r="Q72" i="2" l="1"/>
  <c r="F72" i="2" s="1"/>
  <c r="J72" i="2" s="1"/>
  <c r="G72" i="2"/>
  <c r="F71" i="2"/>
  <c r="J71" i="2" s="1"/>
  <c r="M73" i="2"/>
  <c r="I71" i="2"/>
  <c r="C75" i="2"/>
  <c r="B76" i="2"/>
  <c r="P73" i="2"/>
  <c r="T73" i="2"/>
  <c r="U73" i="2" s="1"/>
  <c r="N74" i="2"/>
  <c r="R74" i="2"/>
  <c r="K74" i="2"/>
  <c r="D74" i="2"/>
  <c r="L74" i="2"/>
  <c r="S74" i="2"/>
  <c r="O74" i="2"/>
  <c r="Q73" i="2" l="1"/>
  <c r="E73" i="2" s="1"/>
  <c r="E72" i="2"/>
  <c r="I72" i="2" s="1"/>
  <c r="T74" i="2"/>
  <c r="U74" i="2" s="1"/>
  <c r="H74" i="2" s="1"/>
  <c r="H73" i="2"/>
  <c r="G73" i="2"/>
  <c r="S75" i="2"/>
  <c r="K75" i="2"/>
  <c r="L75" i="2"/>
  <c r="D75" i="2"/>
  <c r="N75" i="2"/>
  <c r="R75" i="2"/>
  <c r="O75" i="2"/>
  <c r="M74" i="2"/>
  <c r="C76" i="2"/>
  <c r="B77" i="2"/>
  <c r="P74" i="2"/>
  <c r="F73" i="2" l="1"/>
  <c r="J73" i="2" s="1"/>
  <c r="I73" i="2"/>
  <c r="G74" i="2"/>
  <c r="M75" i="2"/>
  <c r="P75" i="2"/>
  <c r="D76" i="2"/>
  <c r="N76" i="2"/>
  <c r="R76" i="2"/>
  <c r="S76" i="2"/>
  <c r="O76" i="2"/>
  <c r="L76" i="2"/>
  <c r="K76" i="2"/>
  <c r="T75" i="2"/>
  <c r="U75" i="2" s="1"/>
  <c r="C77" i="2"/>
  <c r="B78" i="2"/>
  <c r="Q74" i="2"/>
  <c r="Q75" i="2" l="1"/>
  <c r="E75" i="2" s="1"/>
  <c r="N77" i="2"/>
  <c r="L77" i="2"/>
  <c r="K77" i="2"/>
  <c r="D77" i="2"/>
  <c r="O77" i="2"/>
  <c r="S77" i="2"/>
  <c r="R77" i="2"/>
  <c r="B79" i="2"/>
  <c r="C78" i="2"/>
  <c r="P76" i="2"/>
  <c r="M76" i="2"/>
  <c r="T76" i="2"/>
  <c r="U76" i="2" s="1"/>
  <c r="E74" i="2"/>
  <c r="I74" i="2" s="1"/>
  <c r="F74" i="2"/>
  <c r="J74" i="2" s="1"/>
  <c r="H75" i="2"/>
  <c r="G75" i="2"/>
  <c r="F75" i="2" l="1"/>
  <c r="J75" i="2" s="1"/>
  <c r="Q76" i="2"/>
  <c r="E76" i="2" s="1"/>
  <c r="T77" i="2"/>
  <c r="U77" i="2" s="1"/>
  <c r="G77" i="2" s="1"/>
  <c r="M77" i="2"/>
  <c r="I75" i="2"/>
  <c r="G76" i="2"/>
  <c r="H76" i="2"/>
  <c r="B80" i="2"/>
  <c r="C79" i="2"/>
  <c r="D78" i="2"/>
  <c r="K78" i="2"/>
  <c r="L78" i="2"/>
  <c r="R78" i="2"/>
  <c r="S78" i="2"/>
  <c r="O78" i="2"/>
  <c r="N78" i="2"/>
  <c r="P77" i="2"/>
  <c r="Q77" i="2" l="1"/>
  <c r="F77" i="2" s="1"/>
  <c r="H77" i="2"/>
  <c r="F76" i="2"/>
  <c r="J76" i="2" s="1"/>
  <c r="T78" i="2"/>
  <c r="U78" i="2" s="1"/>
  <c r="G78" i="2" s="1"/>
  <c r="P78" i="2"/>
  <c r="B81" i="2"/>
  <c r="C80" i="2"/>
  <c r="S79" i="2"/>
  <c r="O79" i="2"/>
  <c r="L79" i="2"/>
  <c r="R79" i="2"/>
  <c r="N79" i="2"/>
  <c r="D79" i="2"/>
  <c r="K79" i="2"/>
  <c r="I76" i="2"/>
  <c r="M78" i="2"/>
  <c r="M79" i="2" l="1"/>
  <c r="E77" i="2"/>
  <c r="I77" i="2" s="1"/>
  <c r="J77" i="2"/>
  <c r="H78" i="2"/>
  <c r="Q78" i="2"/>
  <c r="F78" i="2" s="1"/>
  <c r="P79" i="2"/>
  <c r="B82" i="2"/>
  <c r="C81" i="2"/>
  <c r="D80" i="2"/>
  <c r="O80" i="2"/>
  <c r="R80" i="2"/>
  <c r="K80" i="2"/>
  <c r="S80" i="2"/>
  <c r="N80" i="2"/>
  <c r="L80" i="2"/>
  <c r="T79" i="2"/>
  <c r="U79" i="2" s="1"/>
  <c r="Q79" i="2" l="1"/>
  <c r="E79" i="2" s="1"/>
  <c r="J78" i="2"/>
  <c r="P80" i="2"/>
  <c r="E78" i="2"/>
  <c r="I78" i="2" s="1"/>
  <c r="T80" i="2"/>
  <c r="U80" i="2" s="1"/>
  <c r="H80" i="2" s="1"/>
  <c r="B83" i="2"/>
  <c r="C82" i="2"/>
  <c r="R81" i="2"/>
  <c r="K81" i="2"/>
  <c r="D81" i="2"/>
  <c r="O81" i="2"/>
  <c r="S81" i="2"/>
  <c r="N81" i="2"/>
  <c r="L81" i="2"/>
  <c r="M80" i="2"/>
  <c r="H79" i="2"/>
  <c r="G79" i="2"/>
  <c r="Q80" i="2" l="1"/>
  <c r="F80" i="2" s="1"/>
  <c r="J80" i="2" s="1"/>
  <c r="F79" i="2"/>
  <c r="J79" i="2" s="1"/>
  <c r="M81" i="2"/>
  <c r="G80" i="2"/>
  <c r="I79" i="2"/>
  <c r="C83" i="2"/>
  <c r="B84" i="2"/>
  <c r="T81" i="2"/>
  <c r="U81" i="2" s="1"/>
  <c r="P81" i="2"/>
  <c r="K82" i="2"/>
  <c r="R82" i="2"/>
  <c r="N82" i="2"/>
  <c r="D82" i="2"/>
  <c r="O82" i="2"/>
  <c r="S82" i="2"/>
  <c r="L82" i="2"/>
  <c r="E80" i="2" l="1"/>
  <c r="I80" i="2" s="1"/>
  <c r="Q81" i="2"/>
  <c r="E81" i="2" s="1"/>
  <c r="M82" i="2"/>
  <c r="T82" i="2"/>
  <c r="U82" i="2" s="1"/>
  <c r="G82" i="2" s="1"/>
  <c r="B85" i="2"/>
  <c r="C84" i="2"/>
  <c r="H81" i="2"/>
  <c r="G81" i="2"/>
  <c r="P82" i="2"/>
  <c r="S83" i="2"/>
  <c r="N83" i="2"/>
  <c r="L83" i="2"/>
  <c r="D83" i="2"/>
  <c r="O83" i="2"/>
  <c r="R83" i="2"/>
  <c r="K83" i="2"/>
  <c r="M83" i="2" l="1"/>
  <c r="F81" i="2"/>
  <c r="J81" i="2" s="1"/>
  <c r="I81" i="2"/>
  <c r="T83" i="2"/>
  <c r="U83" i="2" s="1"/>
  <c r="H83" i="2" s="1"/>
  <c r="P83" i="2"/>
  <c r="Q82" i="2"/>
  <c r="E82" i="2" s="1"/>
  <c r="I82" i="2" s="1"/>
  <c r="H82" i="2"/>
  <c r="C85" i="2"/>
  <c r="B86" i="2"/>
  <c r="D84" i="2"/>
  <c r="N84" i="2"/>
  <c r="R84" i="2"/>
  <c r="S84" i="2"/>
  <c r="L84" i="2"/>
  <c r="O84" i="2"/>
  <c r="K84" i="2"/>
  <c r="Q83" i="2" l="1"/>
  <c r="F83" i="2" s="1"/>
  <c r="J83" i="2" s="1"/>
  <c r="G83" i="2"/>
  <c r="M84" i="2"/>
  <c r="F82" i="2"/>
  <c r="J82" i="2" s="1"/>
  <c r="T84" i="2"/>
  <c r="U84" i="2" s="1"/>
  <c r="H84" i="2" s="1"/>
  <c r="R85" i="2"/>
  <c r="K85" i="2"/>
  <c r="S85" i="2"/>
  <c r="O85" i="2"/>
  <c r="L85" i="2"/>
  <c r="D85" i="2"/>
  <c r="N85" i="2"/>
  <c r="C86" i="2"/>
  <c r="B87" i="2"/>
  <c r="P84" i="2"/>
  <c r="E83" i="2" l="1"/>
  <c r="I83" i="2" s="1"/>
  <c r="P85" i="2"/>
  <c r="Q84" i="2"/>
  <c r="E84" i="2" s="1"/>
  <c r="M85" i="2"/>
  <c r="G84" i="2"/>
  <c r="L86" i="2"/>
  <c r="R86" i="2"/>
  <c r="K86" i="2"/>
  <c r="D86" i="2"/>
  <c r="O86" i="2"/>
  <c r="S86" i="2"/>
  <c r="N86" i="2"/>
  <c r="T85" i="2"/>
  <c r="U85" i="2" s="1"/>
  <c r="B88" i="2"/>
  <c r="C87" i="2"/>
  <c r="Q85" i="2" l="1"/>
  <c r="F85" i="2" s="1"/>
  <c r="I84" i="2"/>
  <c r="F84" i="2"/>
  <c r="J84" i="2" s="1"/>
  <c r="H85" i="2"/>
  <c r="G85" i="2"/>
  <c r="C88" i="2"/>
  <c r="B89" i="2"/>
  <c r="T86" i="2"/>
  <c r="U86" i="2" s="1"/>
  <c r="P86" i="2"/>
  <c r="M86" i="2"/>
  <c r="R87" i="2"/>
  <c r="D87" i="2"/>
  <c r="N87" i="2"/>
  <c r="L87" i="2"/>
  <c r="K87" i="2"/>
  <c r="S87" i="2"/>
  <c r="O87" i="2"/>
  <c r="E85" i="2" l="1"/>
  <c r="I85" i="2" s="1"/>
  <c r="Q86" i="2"/>
  <c r="F86" i="2" s="1"/>
  <c r="R88" i="2"/>
  <c r="N88" i="2"/>
  <c r="S88" i="2"/>
  <c r="K88" i="2"/>
  <c r="D88" i="2"/>
  <c r="O88" i="2"/>
  <c r="L88" i="2"/>
  <c r="C89" i="2"/>
  <c r="B90" i="2"/>
  <c r="J85" i="2"/>
  <c r="M87" i="2"/>
  <c r="T87" i="2"/>
  <c r="U87" i="2" s="1"/>
  <c r="G86" i="2"/>
  <c r="H86" i="2"/>
  <c r="P87" i="2"/>
  <c r="Q87" i="2" l="1"/>
  <c r="F87" i="2" s="1"/>
  <c r="E86" i="2"/>
  <c r="I86" i="2" s="1"/>
  <c r="H87" i="2"/>
  <c r="G87" i="2"/>
  <c r="L89" i="2"/>
  <c r="D89" i="2"/>
  <c r="N89" i="2"/>
  <c r="S89" i="2"/>
  <c r="O89" i="2"/>
  <c r="R89" i="2"/>
  <c r="K89" i="2"/>
  <c r="C90" i="2"/>
  <c r="B91" i="2"/>
  <c r="M88" i="2"/>
  <c r="J86" i="2"/>
  <c r="T88" i="2"/>
  <c r="U88" i="2" s="1"/>
  <c r="P88" i="2"/>
  <c r="E87" i="2" l="1"/>
  <c r="I87" i="2" s="1"/>
  <c r="M89" i="2"/>
  <c r="P89" i="2"/>
  <c r="B92" i="2"/>
  <c r="C91" i="2"/>
  <c r="J87" i="2"/>
  <c r="Q88" i="2"/>
  <c r="T89" i="2"/>
  <c r="U89" i="2" s="1"/>
  <c r="H88" i="2"/>
  <c r="G88" i="2"/>
  <c r="L90" i="2"/>
  <c r="D90" i="2"/>
  <c r="N90" i="2"/>
  <c r="S90" i="2"/>
  <c r="O90" i="2"/>
  <c r="R90" i="2"/>
  <c r="K90" i="2"/>
  <c r="Q89" i="2" l="1"/>
  <c r="E89" i="2" s="1"/>
  <c r="T90" i="2"/>
  <c r="U90" i="2" s="1"/>
  <c r="H90" i="2" s="1"/>
  <c r="E88" i="2"/>
  <c r="I88" i="2" s="1"/>
  <c r="F88" i="2"/>
  <c r="J88" i="2" s="1"/>
  <c r="B93" i="2"/>
  <c r="C92" i="2"/>
  <c r="M90" i="2"/>
  <c r="P90" i="2"/>
  <c r="G89" i="2"/>
  <c r="H89" i="2"/>
  <c r="S91" i="2"/>
  <c r="O91" i="2"/>
  <c r="D91" i="2"/>
  <c r="K91" i="2"/>
  <c r="L91" i="2"/>
  <c r="R91" i="2"/>
  <c r="N91" i="2"/>
  <c r="F89" i="2" l="1"/>
  <c r="J89" i="2" s="1"/>
  <c r="I89" i="2"/>
  <c r="G90" i="2"/>
  <c r="Q90" i="2"/>
  <c r="F90" i="2" s="1"/>
  <c r="J90" i="2" s="1"/>
  <c r="B94" i="2"/>
  <c r="C93" i="2"/>
  <c r="R92" i="2"/>
  <c r="K92" i="2"/>
  <c r="D92" i="2"/>
  <c r="O92" i="2"/>
  <c r="S92" i="2"/>
  <c r="N92" i="2"/>
  <c r="L92" i="2"/>
  <c r="T91" i="2"/>
  <c r="U91" i="2" s="1"/>
  <c r="P91" i="2"/>
  <c r="M91" i="2"/>
  <c r="E90" i="2" l="1"/>
  <c r="I90" i="2" s="1"/>
  <c r="P92" i="2"/>
  <c r="M92" i="2"/>
  <c r="T92" i="2"/>
  <c r="U92" i="2" s="1"/>
  <c r="G92" i="2" s="1"/>
  <c r="B95" i="2"/>
  <c r="C94" i="2"/>
  <c r="G91" i="2"/>
  <c r="H91" i="2"/>
  <c r="R93" i="2"/>
  <c r="N93" i="2"/>
  <c r="D93" i="2"/>
  <c r="K93" i="2"/>
  <c r="S93" i="2"/>
  <c r="O93" i="2"/>
  <c r="L93" i="2"/>
  <c r="Q91" i="2"/>
  <c r="Q92" i="2" l="1"/>
  <c r="F92" i="2" s="1"/>
  <c r="M93" i="2"/>
  <c r="H92" i="2"/>
  <c r="P93" i="2"/>
  <c r="F91" i="2"/>
  <c r="J91" i="2" s="1"/>
  <c r="E91" i="2"/>
  <c r="I91" i="2" s="1"/>
  <c r="B96" i="2"/>
  <c r="C95" i="2"/>
  <c r="R94" i="2"/>
  <c r="D94" i="2"/>
  <c r="K94" i="2"/>
  <c r="S94" i="2"/>
  <c r="O94" i="2"/>
  <c r="L94" i="2"/>
  <c r="N94" i="2"/>
  <c r="T93" i="2"/>
  <c r="U93" i="2" s="1"/>
  <c r="Q93" i="2" l="1"/>
  <c r="E93" i="2" s="1"/>
  <c r="E92" i="2"/>
  <c r="I92" i="2" s="1"/>
  <c r="J92" i="2"/>
  <c r="S95" i="2"/>
  <c r="O95" i="2"/>
  <c r="R95" i="2"/>
  <c r="K95" i="2"/>
  <c r="D95" i="2"/>
  <c r="N95" i="2"/>
  <c r="L95" i="2"/>
  <c r="B97" i="2"/>
  <c r="C96" i="2"/>
  <c r="P94" i="2"/>
  <c r="M94" i="2"/>
  <c r="H93" i="2"/>
  <c r="G93" i="2"/>
  <c r="T94" i="2"/>
  <c r="U94" i="2" s="1"/>
  <c r="F93" i="2" l="1"/>
  <c r="J93" i="2" s="1"/>
  <c r="T95" i="2"/>
  <c r="U95" i="2" s="1"/>
  <c r="H95" i="2" s="1"/>
  <c r="P95" i="2"/>
  <c r="Q94" i="2"/>
  <c r="F94" i="2" s="1"/>
  <c r="I93" i="2"/>
  <c r="C97" i="2"/>
  <c r="B98" i="2"/>
  <c r="S96" i="2"/>
  <c r="L96" i="2"/>
  <c r="O96" i="2"/>
  <c r="R96" i="2"/>
  <c r="K96" i="2"/>
  <c r="D96" i="2"/>
  <c r="N96" i="2"/>
  <c r="M95" i="2"/>
  <c r="G94" i="2"/>
  <c r="H94" i="2"/>
  <c r="G95" i="2" l="1"/>
  <c r="Q95" i="2"/>
  <c r="F95" i="2" s="1"/>
  <c r="J95" i="2" s="1"/>
  <c r="E94" i="2"/>
  <c r="I94" i="2" s="1"/>
  <c r="P96" i="2"/>
  <c r="M96" i="2"/>
  <c r="D97" i="2"/>
  <c r="O97" i="2"/>
  <c r="S97" i="2"/>
  <c r="N97" i="2"/>
  <c r="L97" i="2"/>
  <c r="R97" i="2"/>
  <c r="K97" i="2"/>
  <c r="J94" i="2"/>
  <c r="C98" i="2"/>
  <c r="B99" i="2"/>
  <c r="T96" i="2"/>
  <c r="U96" i="2" s="1"/>
  <c r="T97" i="2" l="1"/>
  <c r="U97" i="2" s="1"/>
  <c r="H97" i="2" s="1"/>
  <c r="E95" i="2"/>
  <c r="I95" i="2" s="1"/>
  <c r="P97" i="2"/>
  <c r="Q96" i="2"/>
  <c r="S98" i="2"/>
  <c r="O98" i="2"/>
  <c r="L98" i="2"/>
  <c r="R98" i="2"/>
  <c r="N98" i="2"/>
  <c r="D98" i="2"/>
  <c r="K98" i="2"/>
  <c r="B100" i="2"/>
  <c r="C99" i="2"/>
  <c r="G96" i="2"/>
  <c r="H96" i="2"/>
  <c r="M97" i="2"/>
  <c r="M98" i="2" l="1"/>
  <c r="Q97" i="2"/>
  <c r="F97" i="2" s="1"/>
  <c r="J97" i="2" s="1"/>
  <c r="G97" i="2"/>
  <c r="F96" i="2"/>
  <c r="J96" i="2" s="1"/>
  <c r="E96" i="2"/>
  <c r="I96" i="2" s="1"/>
  <c r="P98" i="2"/>
  <c r="D99" i="2"/>
  <c r="O99" i="2"/>
  <c r="L99" i="2"/>
  <c r="S99" i="2"/>
  <c r="N99" i="2"/>
  <c r="R99" i="2"/>
  <c r="K99" i="2"/>
  <c r="C100" i="2"/>
  <c r="B101" i="2"/>
  <c r="T98" i="2"/>
  <c r="U98" i="2" s="1"/>
  <c r="M99" i="2" l="1"/>
  <c r="Q98" i="2"/>
  <c r="E98" i="2" s="1"/>
  <c r="E97" i="2"/>
  <c r="I97" i="2" s="1"/>
  <c r="P99" i="2"/>
  <c r="T99" i="2"/>
  <c r="U99" i="2" s="1"/>
  <c r="G99" i="2" s="1"/>
  <c r="H98" i="2"/>
  <c r="G98" i="2"/>
  <c r="D100" i="2"/>
  <c r="O100" i="2"/>
  <c r="R100" i="2"/>
  <c r="L100" i="2"/>
  <c r="N100" i="2"/>
  <c r="S100" i="2"/>
  <c r="K100" i="2"/>
  <c r="C101" i="2"/>
  <c r="B102" i="2"/>
  <c r="F98" i="2" l="1"/>
  <c r="J98" i="2" s="1"/>
  <c r="Q99" i="2"/>
  <c r="E99" i="2" s="1"/>
  <c r="I99" i="2" s="1"/>
  <c r="P100" i="2"/>
  <c r="M100" i="2"/>
  <c r="T100" i="2"/>
  <c r="U100" i="2" s="1"/>
  <c r="H100" i="2" s="1"/>
  <c r="H99" i="2"/>
  <c r="I98" i="2"/>
  <c r="C102" i="2"/>
  <c r="B103" i="2"/>
  <c r="L101" i="2"/>
  <c r="D101" i="2"/>
  <c r="R101" i="2"/>
  <c r="S101" i="2"/>
  <c r="K101" i="2"/>
  <c r="N101" i="2"/>
  <c r="O101" i="2"/>
  <c r="F99" i="2" l="1"/>
  <c r="J99" i="2" s="1"/>
  <c r="Q100" i="2"/>
  <c r="E100" i="2" s="1"/>
  <c r="M101" i="2"/>
  <c r="G100" i="2"/>
  <c r="R102" i="2"/>
  <c r="K102" i="2"/>
  <c r="D102" i="2"/>
  <c r="N102" i="2"/>
  <c r="S102" i="2"/>
  <c r="O102" i="2"/>
  <c r="L102" i="2"/>
  <c r="B104" i="2"/>
  <c r="C103" i="2"/>
  <c r="P101" i="2"/>
  <c r="T101" i="2"/>
  <c r="U101" i="2" s="1"/>
  <c r="Q101" i="2" l="1"/>
  <c r="E101" i="2" s="1"/>
  <c r="F100" i="2"/>
  <c r="J100" i="2" s="1"/>
  <c r="I100" i="2"/>
  <c r="D103" i="2"/>
  <c r="K103" i="2"/>
  <c r="S103" i="2"/>
  <c r="N103" i="2"/>
  <c r="L103" i="2"/>
  <c r="R103" i="2"/>
  <c r="O103" i="2"/>
  <c r="T102" i="2"/>
  <c r="U102" i="2" s="1"/>
  <c r="M102" i="2"/>
  <c r="G101" i="2"/>
  <c r="H101" i="2"/>
  <c r="B105" i="2"/>
  <c r="C104" i="2"/>
  <c r="P102" i="2"/>
  <c r="F101" i="2" l="1"/>
  <c r="J101" i="2" s="1"/>
  <c r="M103" i="2"/>
  <c r="I101" i="2"/>
  <c r="H102" i="2"/>
  <c r="G102" i="2"/>
  <c r="S104" i="2"/>
  <c r="K104" i="2"/>
  <c r="R104" i="2"/>
  <c r="L104" i="2"/>
  <c r="N104" i="2"/>
  <c r="D104" i="2"/>
  <c r="O104" i="2"/>
  <c r="P103" i="2"/>
  <c r="Q102" i="2"/>
  <c r="B106" i="2"/>
  <c r="C105" i="2"/>
  <c r="T103" i="2"/>
  <c r="U103" i="2" s="1"/>
  <c r="Q103" i="2" l="1"/>
  <c r="E103" i="2" s="1"/>
  <c r="B107" i="2"/>
  <c r="C106" i="2"/>
  <c r="R105" i="2"/>
  <c r="K105" i="2"/>
  <c r="D105" i="2"/>
  <c r="O105" i="2"/>
  <c r="L105" i="2"/>
  <c r="S105" i="2"/>
  <c r="N105" i="2"/>
  <c r="T104" i="2"/>
  <c r="U104" i="2" s="1"/>
  <c r="H103" i="2"/>
  <c r="G103" i="2"/>
  <c r="F102" i="2"/>
  <c r="J102" i="2" s="1"/>
  <c r="E102" i="2"/>
  <c r="I102" i="2" s="1"/>
  <c r="P104" i="2"/>
  <c r="M104" i="2"/>
  <c r="Q104" i="2" l="1"/>
  <c r="E104" i="2" s="1"/>
  <c r="F103" i="2"/>
  <c r="J103" i="2" s="1"/>
  <c r="I103" i="2"/>
  <c r="T105" i="2"/>
  <c r="U105" i="2" s="1"/>
  <c r="G105" i="2" s="1"/>
  <c r="P105" i="2"/>
  <c r="C107" i="2"/>
  <c r="B108" i="2"/>
  <c r="H104" i="2"/>
  <c r="G104" i="2"/>
  <c r="D106" i="2"/>
  <c r="R106" i="2"/>
  <c r="O106" i="2"/>
  <c r="S106" i="2"/>
  <c r="N106" i="2"/>
  <c r="L106" i="2"/>
  <c r="K106" i="2"/>
  <c r="M105" i="2"/>
  <c r="F104" i="2" l="1"/>
  <c r="J104" i="2" s="1"/>
  <c r="H105" i="2"/>
  <c r="T106" i="2"/>
  <c r="U106" i="2" s="1"/>
  <c r="G106" i="2" s="1"/>
  <c r="Q105" i="2"/>
  <c r="F105" i="2" s="1"/>
  <c r="P106" i="2"/>
  <c r="M106" i="2"/>
  <c r="I104" i="2"/>
  <c r="L107" i="2"/>
  <c r="D107" i="2"/>
  <c r="O107" i="2"/>
  <c r="S107" i="2"/>
  <c r="K107" i="2"/>
  <c r="R107" i="2"/>
  <c r="N107" i="2"/>
  <c r="B109" i="2"/>
  <c r="C108" i="2"/>
  <c r="M107" i="2" l="1"/>
  <c r="J105" i="2"/>
  <c r="H106" i="2"/>
  <c r="T107" i="2"/>
  <c r="U107" i="2" s="1"/>
  <c r="H107" i="2" s="1"/>
  <c r="Q106" i="2"/>
  <c r="E106" i="2" s="1"/>
  <c r="I106" i="2" s="1"/>
  <c r="E105" i="2"/>
  <c r="I105" i="2" s="1"/>
  <c r="P107" i="2"/>
  <c r="Q107" i="2" s="1"/>
  <c r="F107" i="2" s="1"/>
  <c r="B110" i="2"/>
  <c r="C109" i="2"/>
  <c r="D108" i="2"/>
  <c r="O108" i="2"/>
  <c r="S108" i="2"/>
  <c r="N108" i="2"/>
  <c r="L108" i="2"/>
  <c r="R108" i="2"/>
  <c r="K108" i="2"/>
  <c r="G107" i="2" l="1"/>
  <c r="F106" i="2"/>
  <c r="J106" i="2" s="1"/>
  <c r="M108" i="2"/>
  <c r="J107" i="2"/>
  <c r="P108" i="2"/>
  <c r="E107" i="2"/>
  <c r="B111" i="2"/>
  <c r="C110" i="2"/>
  <c r="S109" i="2"/>
  <c r="O109" i="2"/>
  <c r="R109" i="2"/>
  <c r="K109" i="2"/>
  <c r="D109" i="2"/>
  <c r="N109" i="2"/>
  <c r="L109" i="2"/>
  <c r="T108" i="2"/>
  <c r="U108" i="2" s="1"/>
  <c r="T109" i="2" l="1"/>
  <c r="U109" i="2" s="1"/>
  <c r="G109" i="2" s="1"/>
  <c r="I107" i="2"/>
  <c r="Q108" i="2"/>
  <c r="E108" i="2" s="1"/>
  <c r="P109" i="2"/>
  <c r="C111" i="2"/>
  <c r="B112" i="2"/>
  <c r="L110" i="2"/>
  <c r="K110" i="2"/>
  <c r="D110" i="2"/>
  <c r="N110" i="2"/>
  <c r="R110" i="2"/>
  <c r="S110" i="2"/>
  <c r="O110" i="2"/>
  <c r="M109" i="2"/>
  <c r="H108" i="2"/>
  <c r="G108" i="2"/>
  <c r="H109" i="2" l="1"/>
  <c r="T110" i="2"/>
  <c r="U110" i="2" s="1"/>
  <c r="H110" i="2" s="1"/>
  <c r="I108" i="2"/>
  <c r="Q109" i="2"/>
  <c r="F109" i="2" s="1"/>
  <c r="F108" i="2"/>
  <c r="J108" i="2" s="1"/>
  <c r="M110" i="2"/>
  <c r="L111" i="2"/>
  <c r="N111" i="2"/>
  <c r="D111" i="2"/>
  <c r="O111" i="2"/>
  <c r="S111" i="2"/>
  <c r="K111" i="2"/>
  <c r="R111" i="2"/>
  <c r="B113" i="2"/>
  <c r="C112" i="2"/>
  <c r="P110" i="2"/>
  <c r="G110" i="2" l="1"/>
  <c r="J109" i="2"/>
  <c r="E109" i="2"/>
  <c r="I109" i="2" s="1"/>
  <c r="L112" i="2"/>
  <c r="K112" i="2"/>
  <c r="S112" i="2"/>
  <c r="O112" i="2"/>
  <c r="R112" i="2"/>
  <c r="D112" i="2"/>
  <c r="N112" i="2"/>
  <c r="M111" i="2"/>
  <c r="P111" i="2"/>
  <c r="Q110" i="2"/>
  <c r="B114" i="2"/>
  <c r="C113" i="2"/>
  <c r="T111" i="2"/>
  <c r="U111" i="2" s="1"/>
  <c r="T112" i="2" l="1"/>
  <c r="U112" i="2" s="1"/>
  <c r="G112" i="2" s="1"/>
  <c r="P112" i="2"/>
  <c r="F110" i="2"/>
  <c r="J110" i="2" s="1"/>
  <c r="E110" i="2"/>
  <c r="I110" i="2" s="1"/>
  <c r="M112" i="2"/>
  <c r="G111" i="2"/>
  <c r="H111" i="2"/>
  <c r="C114" i="2"/>
  <c r="B115" i="2"/>
  <c r="R113" i="2"/>
  <c r="L113" i="2"/>
  <c r="N113" i="2"/>
  <c r="S113" i="2"/>
  <c r="O113" i="2"/>
  <c r="D113" i="2"/>
  <c r="K113" i="2"/>
  <c r="Q111" i="2"/>
  <c r="H112" i="2" l="1"/>
  <c r="Q112" i="2"/>
  <c r="E112" i="2" s="1"/>
  <c r="I112" i="2" s="1"/>
  <c r="F111" i="2"/>
  <c r="J111" i="2" s="1"/>
  <c r="E111" i="2"/>
  <c r="I111" i="2" s="1"/>
  <c r="B116" i="2"/>
  <c r="C115" i="2"/>
  <c r="T113" i="2"/>
  <c r="U113" i="2" s="1"/>
  <c r="S114" i="2"/>
  <c r="O114" i="2"/>
  <c r="L114" i="2"/>
  <c r="D114" i="2"/>
  <c r="N114" i="2"/>
  <c r="R114" i="2"/>
  <c r="K114" i="2"/>
  <c r="M113" i="2"/>
  <c r="P113" i="2"/>
  <c r="M114" i="2" l="1"/>
  <c r="T114" i="2"/>
  <c r="U114" i="2" s="1"/>
  <c r="H114" i="2" s="1"/>
  <c r="F112" i="2"/>
  <c r="J112" i="2" s="1"/>
  <c r="Q113" i="2"/>
  <c r="F113" i="2" s="1"/>
  <c r="H113" i="2"/>
  <c r="G113" i="2"/>
  <c r="B117" i="2"/>
  <c r="C116" i="2"/>
  <c r="L115" i="2"/>
  <c r="K115" i="2"/>
  <c r="D115" i="2"/>
  <c r="N115" i="2"/>
  <c r="S115" i="2"/>
  <c r="O115" i="2"/>
  <c r="R115" i="2"/>
  <c r="P114" i="2"/>
  <c r="Q114" i="2" l="1"/>
  <c r="E114" i="2" s="1"/>
  <c r="G114" i="2"/>
  <c r="E113" i="2"/>
  <c r="I113" i="2" s="1"/>
  <c r="M115" i="2"/>
  <c r="J113" i="2"/>
  <c r="C117" i="2"/>
  <c r="B118" i="2"/>
  <c r="D116" i="2"/>
  <c r="N116" i="2"/>
  <c r="S116" i="2"/>
  <c r="O116" i="2"/>
  <c r="K116" i="2"/>
  <c r="L116" i="2"/>
  <c r="R116" i="2"/>
  <c r="T115" i="2"/>
  <c r="U115" i="2" s="1"/>
  <c r="P115" i="2"/>
  <c r="F114" i="2" l="1"/>
  <c r="J114" i="2" s="1"/>
  <c r="T116" i="2"/>
  <c r="U116" i="2" s="1"/>
  <c r="G116" i="2" s="1"/>
  <c r="I114" i="2"/>
  <c r="Q115" i="2"/>
  <c r="F115" i="2" s="1"/>
  <c r="M116" i="2"/>
  <c r="H115" i="2"/>
  <c r="G115" i="2"/>
  <c r="S117" i="2"/>
  <c r="O117" i="2"/>
  <c r="L117" i="2"/>
  <c r="R117" i="2"/>
  <c r="K117" i="2"/>
  <c r="D117" i="2"/>
  <c r="N117" i="2"/>
  <c r="B119" i="2"/>
  <c r="C118" i="2"/>
  <c r="P116" i="2"/>
  <c r="Q116" i="2" l="1"/>
  <c r="F116" i="2" s="1"/>
  <c r="H116" i="2"/>
  <c r="E115" i="2"/>
  <c r="I115" i="2" s="1"/>
  <c r="P117" i="2"/>
  <c r="M117" i="2"/>
  <c r="C119" i="2"/>
  <c r="B120" i="2"/>
  <c r="T117" i="2"/>
  <c r="U117" i="2" s="1"/>
  <c r="J115" i="2"/>
  <c r="R118" i="2"/>
  <c r="N118" i="2"/>
  <c r="D118" i="2"/>
  <c r="O118" i="2"/>
  <c r="S118" i="2"/>
  <c r="K118" i="2"/>
  <c r="L118" i="2"/>
  <c r="E116" i="2" l="1"/>
  <c r="I116" i="2" s="1"/>
  <c r="J116" i="2"/>
  <c r="Q117" i="2"/>
  <c r="F117" i="2" s="1"/>
  <c r="G117" i="2"/>
  <c r="H117" i="2"/>
  <c r="D119" i="2"/>
  <c r="N119" i="2"/>
  <c r="S119" i="2"/>
  <c r="O119" i="2"/>
  <c r="L119" i="2"/>
  <c r="R119" i="2"/>
  <c r="K119" i="2"/>
  <c r="C120" i="2"/>
  <c r="B121" i="2"/>
  <c r="T118" i="2"/>
  <c r="U118" i="2" s="1"/>
  <c r="M118" i="2"/>
  <c r="P118" i="2"/>
  <c r="J117" i="2" l="1"/>
  <c r="E117" i="2"/>
  <c r="I117" i="2" s="1"/>
  <c r="Q118" i="2"/>
  <c r="F118" i="2" s="1"/>
  <c r="G118" i="2"/>
  <c r="H118" i="2"/>
  <c r="T119" i="2"/>
  <c r="U119" i="2" s="1"/>
  <c r="P119" i="2"/>
  <c r="C121" i="2"/>
  <c r="B122" i="2"/>
  <c r="S120" i="2"/>
  <c r="N120" i="2"/>
  <c r="L120" i="2"/>
  <c r="D120" i="2"/>
  <c r="O120" i="2"/>
  <c r="R120" i="2"/>
  <c r="K120" i="2"/>
  <c r="M119" i="2"/>
  <c r="M120" i="2" l="1"/>
  <c r="J118" i="2"/>
  <c r="E118" i="2"/>
  <c r="I118" i="2" s="1"/>
  <c r="Q119" i="2"/>
  <c r="F119" i="2" s="1"/>
  <c r="B123" i="2"/>
  <c r="C122" i="2"/>
  <c r="H119" i="2"/>
  <c r="G119" i="2"/>
  <c r="T120" i="2"/>
  <c r="U120" i="2" s="1"/>
  <c r="P120" i="2"/>
  <c r="S121" i="2"/>
  <c r="O121" i="2"/>
  <c r="L121" i="2"/>
  <c r="R121" i="2"/>
  <c r="K121" i="2"/>
  <c r="D121" i="2"/>
  <c r="N121" i="2"/>
  <c r="Q120" i="2" l="1"/>
  <c r="E120" i="2" s="1"/>
  <c r="M121" i="2"/>
  <c r="J119" i="2"/>
  <c r="E119" i="2"/>
  <c r="I119" i="2" s="1"/>
  <c r="S122" i="2"/>
  <c r="O122" i="2"/>
  <c r="L122" i="2"/>
  <c r="R122" i="2"/>
  <c r="K122" i="2"/>
  <c r="D122" i="2"/>
  <c r="N122" i="2"/>
  <c r="P121" i="2"/>
  <c r="G120" i="2"/>
  <c r="H120" i="2"/>
  <c r="B124" i="2"/>
  <c r="C123" i="2"/>
  <c r="T121" i="2"/>
  <c r="U121" i="2" s="1"/>
  <c r="F120" i="2" l="1"/>
  <c r="J120" i="2" s="1"/>
  <c r="Q121" i="2"/>
  <c r="F121" i="2" s="1"/>
  <c r="M122" i="2"/>
  <c r="P122" i="2"/>
  <c r="D123" i="2"/>
  <c r="R123" i="2"/>
  <c r="N123" i="2"/>
  <c r="L123" i="2"/>
  <c r="O123" i="2"/>
  <c r="S123" i="2"/>
  <c r="K123" i="2"/>
  <c r="B125" i="2"/>
  <c r="C124" i="2"/>
  <c r="T122" i="2"/>
  <c r="U122" i="2" s="1"/>
  <c r="I120" i="2"/>
  <c r="G121" i="2"/>
  <c r="H121" i="2"/>
  <c r="E121" i="2" l="1"/>
  <c r="I121" i="2" s="1"/>
  <c r="M123" i="2"/>
  <c r="Q122" i="2"/>
  <c r="E122" i="2" s="1"/>
  <c r="P123" i="2"/>
  <c r="G122" i="2"/>
  <c r="H122" i="2"/>
  <c r="B126" i="2"/>
  <c r="C125" i="2"/>
  <c r="R124" i="2"/>
  <c r="K124" i="2"/>
  <c r="N124" i="2"/>
  <c r="S124" i="2"/>
  <c r="O124" i="2"/>
  <c r="D124" i="2"/>
  <c r="L124" i="2"/>
  <c r="T123" i="2"/>
  <c r="U123" i="2" s="1"/>
  <c r="J121" i="2"/>
  <c r="Q123" i="2" l="1"/>
  <c r="E123" i="2" s="1"/>
  <c r="F122" i="2"/>
  <c r="J122" i="2" s="1"/>
  <c r="I122" i="2"/>
  <c r="M124" i="2"/>
  <c r="R125" i="2"/>
  <c r="N125" i="2"/>
  <c r="S125" i="2"/>
  <c r="O125" i="2"/>
  <c r="L125" i="2"/>
  <c r="D125" i="2"/>
  <c r="K125" i="2"/>
  <c r="T124" i="2"/>
  <c r="U124" i="2" s="1"/>
  <c r="H123" i="2"/>
  <c r="G123" i="2"/>
  <c r="B127" i="2"/>
  <c r="C126" i="2"/>
  <c r="P124" i="2"/>
  <c r="F123" i="2" l="1"/>
  <c r="J123" i="2" s="1"/>
  <c r="Q124" i="2"/>
  <c r="E124" i="2" s="1"/>
  <c r="I123" i="2"/>
  <c r="M125" i="2"/>
  <c r="C127" i="2"/>
  <c r="B128" i="2"/>
  <c r="T125" i="2"/>
  <c r="U125" i="2" s="1"/>
  <c r="P125" i="2"/>
  <c r="D126" i="2"/>
  <c r="K126" i="2"/>
  <c r="S126" i="2"/>
  <c r="O126" i="2"/>
  <c r="R126" i="2"/>
  <c r="L126" i="2"/>
  <c r="N126" i="2"/>
  <c r="G124" i="2"/>
  <c r="H124" i="2"/>
  <c r="Q125" i="2" l="1"/>
  <c r="F125" i="2" s="1"/>
  <c r="F124" i="2"/>
  <c r="J124" i="2" s="1"/>
  <c r="P126" i="2"/>
  <c r="G125" i="2"/>
  <c r="H125" i="2"/>
  <c r="R127" i="2"/>
  <c r="N127" i="2"/>
  <c r="S127" i="2"/>
  <c r="O127" i="2"/>
  <c r="L127" i="2"/>
  <c r="D127" i="2"/>
  <c r="K127" i="2"/>
  <c r="T126" i="2"/>
  <c r="U126" i="2" s="1"/>
  <c r="B129" i="2"/>
  <c r="C128" i="2"/>
  <c r="M126" i="2"/>
  <c r="I124" i="2"/>
  <c r="E125" i="2" l="1"/>
  <c r="M127" i="2"/>
  <c r="Q126" i="2"/>
  <c r="E126" i="2" s="1"/>
  <c r="J125" i="2"/>
  <c r="B130" i="2"/>
  <c r="C129" i="2"/>
  <c r="T127" i="2"/>
  <c r="U127" i="2" s="1"/>
  <c r="P127" i="2"/>
  <c r="I125" i="2"/>
  <c r="D128" i="2"/>
  <c r="K128" i="2"/>
  <c r="S128" i="2"/>
  <c r="L128" i="2"/>
  <c r="R128" i="2"/>
  <c r="N128" i="2"/>
  <c r="O128" i="2"/>
  <c r="H126" i="2"/>
  <c r="G126" i="2"/>
  <c r="Q127" i="2" l="1"/>
  <c r="E127" i="2" s="1"/>
  <c r="F126" i="2"/>
  <c r="J126" i="2" s="1"/>
  <c r="M128" i="2"/>
  <c r="T128" i="2"/>
  <c r="U128" i="2" s="1"/>
  <c r="G128" i="2" s="1"/>
  <c r="I126" i="2"/>
  <c r="B131" i="2"/>
  <c r="C130" i="2"/>
  <c r="R129" i="2"/>
  <c r="K129" i="2"/>
  <c r="D129" i="2"/>
  <c r="O129" i="2"/>
  <c r="L129" i="2"/>
  <c r="S129" i="2"/>
  <c r="N129" i="2"/>
  <c r="G127" i="2"/>
  <c r="H127" i="2"/>
  <c r="P128" i="2"/>
  <c r="F127" i="2" l="1"/>
  <c r="J127" i="2" s="1"/>
  <c r="Q128" i="2"/>
  <c r="E128" i="2" s="1"/>
  <c r="I128" i="2" s="1"/>
  <c r="H128" i="2"/>
  <c r="T129" i="2"/>
  <c r="U129" i="2" s="1"/>
  <c r="G129" i="2" s="1"/>
  <c r="P129" i="2"/>
  <c r="I127" i="2"/>
  <c r="M129" i="2"/>
  <c r="C131" i="2"/>
  <c r="B132" i="2"/>
  <c r="L130" i="2"/>
  <c r="R130" i="2"/>
  <c r="K130" i="2"/>
  <c r="D130" i="2"/>
  <c r="N130" i="2"/>
  <c r="S130" i="2"/>
  <c r="O130" i="2"/>
  <c r="F128" i="2" l="1"/>
  <c r="J128" i="2" s="1"/>
  <c r="Q129" i="2"/>
  <c r="F129" i="2" s="1"/>
  <c r="P130" i="2"/>
  <c r="H129" i="2"/>
  <c r="D131" i="2"/>
  <c r="N131" i="2"/>
  <c r="S131" i="2"/>
  <c r="O131" i="2"/>
  <c r="L131" i="2"/>
  <c r="R131" i="2"/>
  <c r="K131" i="2"/>
  <c r="M130" i="2"/>
  <c r="B133" i="2"/>
  <c r="C132" i="2"/>
  <c r="T130" i="2"/>
  <c r="U130" i="2" s="1"/>
  <c r="Q130" i="2" l="1"/>
  <c r="F130" i="2" s="1"/>
  <c r="E129" i="2"/>
  <c r="I129" i="2" s="1"/>
  <c r="M131" i="2"/>
  <c r="J129" i="2"/>
  <c r="B134" i="2"/>
  <c r="C133" i="2"/>
  <c r="G130" i="2"/>
  <c r="H130" i="2"/>
  <c r="L132" i="2"/>
  <c r="R132" i="2"/>
  <c r="N132" i="2"/>
  <c r="S132" i="2"/>
  <c r="K132" i="2"/>
  <c r="D132" i="2"/>
  <c r="O132" i="2"/>
  <c r="T131" i="2"/>
  <c r="U131" i="2" s="1"/>
  <c r="P131" i="2"/>
  <c r="Q131" i="2" l="1"/>
  <c r="F131" i="2" s="1"/>
  <c r="M132" i="2"/>
  <c r="E130" i="2"/>
  <c r="I130" i="2" s="1"/>
  <c r="T132" i="2"/>
  <c r="U132" i="2" s="1"/>
  <c r="G132" i="2" s="1"/>
  <c r="G131" i="2"/>
  <c r="H131" i="2"/>
  <c r="J130" i="2"/>
  <c r="B135" i="2"/>
  <c r="C134" i="2"/>
  <c r="L133" i="2"/>
  <c r="N133" i="2"/>
  <c r="O133" i="2"/>
  <c r="D133" i="2"/>
  <c r="K133" i="2"/>
  <c r="S133" i="2"/>
  <c r="R133" i="2"/>
  <c r="P132" i="2"/>
  <c r="E131" i="2" l="1"/>
  <c r="I131" i="2" s="1"/>
  <c r="Q132" i="2"/>
  <c r="E132" i="2" s="1"/>
  <c r="I132" i="2" s="1"/>
  <c r="M133" i="2"/>
  <c r="T133" i="2"/>
  <c r="U133" i="2" s="1"/>
  <c r="G133" i="2" s="1"/>
  <c r="H132" i="2"/>
  <c r="J131" i="2"/>
  <c r="R134" i="2"/>
  <c r="N134" i="2"/>
  <c r="D134" i="2"/>
  <c r="K134" i="2"/>
  <c r="S134" i="2"/>
  <c r="O134" i="2"/>
  <c r="L134" i="2"/>
  <c r="P133" i="2"/>
  <c r="C135" i="2"/>
  <c r="B136" i="2"/>
  <c r="F132" i="2" l="1"/>
  <c r="J132" i="2" s="1"/>
  <c r="Q133" i="2"/>
  <c r="E133" i="2" s="1"/>
  <c r="I133" i="2" s="1"/>
  <c r="H133" i="2"/>
  <c r="R135" i="2"/>
  <c r="N135" i="2"/>
  <c r="D135" i="2"/>
  <c r="O135" i="2"/>
  <c r="S135" i="2"/>
  <c r="L135" i="2"/>
  <c r="K135" i="2"/>
  <c r="B137" i="2"/>
  <c r="C136" i="2"/>
  <c r="M134" i="2"/>
  <c r="T134" i="2"/>
  <c r="U134" i="2" s="1"/>
  <c r="P134" i="2"/>
  <c r="F133" i="2" l="1"/>
  <c r="J133" i="2" s="1"/>
  <c r="M135" i="2"/>
  <c r="L136" i="2"/>
  <c r="D136" i="2"/>
  <c r="O136" i="2"/>
  <c r="S136" i="2"/>
  <c r="K136" i="2"/>
  <c r="R136" i="2"/>
  <c r="N136" i="2"/>
  <c r="T135" i="2"/>
  <c r="U135" i="2" s="1"/>
  <c r="Q134" i="2"/>
  <c r="P135" i="2"/>
  <c r="G134" i="2"/>
  <c r="H134" i="2"/>
  <c r="C137" i="2"/>
  <c r="B138" i="2"/>
  <c r="M136" i="2" l="1"/>
  <c r="P136" i="2"/>
  <c r="Q135" i="2"/>
  <c r="F135" i="2" s="1"/>
  <c r="T136" i="2"/>
  <c r="U136" i="2" s="1"/>
  <c r="G136" i="2" s="1"/>
  <c r="F134" i="2"/>
  <c r="J134" i="2" s="1"/>
  <c r="E134" i="2"/>
  <c r="I134" i="2" s="1"/>
  <c r="C138" i="2"/>
  <c r="B139" i="2"/>
  <c r="S137" i="2"/>
  <c r="K137" i="2"/>
  <c r="D137" i="2"/>
  <c r="R137" i="2"/>
  <c r="L137" i="2"/>
  <c r="N137" i="2"/>
  <c r="O137" i="2"/>
  <c r="H135" i="2"/>
  <c r="G135" i="2"/>
  <c r="Q136" i="2" l="1"/>
  <c r="F136" i="2" s="1"/>
  <c r="T137" i="2"/>
  <c r="U137" i="2" s="1"/>
  <c r="G137" i="2" s="1"/>
  <c r="E135" i="2"/>
  <c r="I135" i="2" s="1"/>
  <c r="H136" i="2"/>
  <c r="P137" i="2"/>
  <c r="M137" i="2"/>
  <c r="D138" i="2"/>
  <c r="O138" i="2"/>
  <c r="K138" i="2"/>
  <c r="L138" i="2"/>
  <c r="R138" i="2"/>
  <c r="N138" i="2"/>
  <c r="S138" i="2"/>
  <c r="C139" i="2"/>
  <c r="B140" i="2"/>
  <c r="J135" i="2"/>
  <c r="J136" i="2" l="1"/>
  <c r="E136" i="2"/>
  <c r="I136" i="2" s="1"/>
  <c r="H137" i="2"/>
  <c r="Q137" i="2"/>
  <c r="E137" i="2" s="1"/>
  <c r="I137" i="2" s="1"/>
  <c r="P138" i="2"/>
  <c r="M138" i="2"/>
  <c r="L139" i="2"/>
  <c r="R139" i="2"/>
  <c r="K139" i="2"/>
  <c r="S139" i="2"/>
  <c r="O139" i="2"/>
  <c r="D139" i="2"/>
  <c r="N139" i="2"/>
  <c r="B141" i="2"/>
  <c r="C140" i="2"/>
  <c r="T138" i="2"/>
  <c r="U138" i="2" s="1"/>
  <c r="Q138" i="2" l="1"/>
  <c r="E138" i="2" s="1"/>
  <c r="F137" i="2"/>
  <c r="J137" i="2" s="1"/>
  <c r="T139" i="2"/>
  <c r="U139" i="2" s="1"/>
  <c r="H139" i="2" s="1"/>
  <c r="L140" i="2"/>
  <c r="R140" i="2"/>
  <c r="N140" i="2"/>
  <c r="S140" i="2"/>
  <c r="O140" i="2"/>
  <c r="D140" i="2"/>
  <c r="K140" i="2"/>
  <c r="P139" i="2"/>
  <c r="M139" i="2"/>
  <c r="H138" i="2"/>
  <c r="G138" i="2"/>
  <c r="B142" i="2"/>
  <c r="C141" i="2"/>
  <c r="F138" i="2" l="1"/>
  <c r="J138" i="2" s="1"/>
  <c r="I138" i="2"/>
  <c r="G139" i="2"/>
  <c r="T140" i="2"/>
  <c r="U140" i="2" s="1"/>
  <c r="H140" i="2" s="1"/>
  <c r="C142" i="2"/>
  <c r="B143" i="2"/>
  <c r="Q139" i="2"/>
  <c r="M140" i="2"/>
  <c r="P140" i="2"/>
  <c r="L141" i="2"/>
  <c r="R141" i="2"/>
  <c r="K141" i="2"/>
  <c r="D141" i="2"/>
  <c r="O141" i="2"/>
  <c r="S141" i="2"/>
  <c r="N141" i="2"/>
  <c r="P141" i="2" l="1"/>
  <c r="M141" i="2"/>
  <c r="G140" i="2"/>
  <c r="T141" i="2"/>
  <c r="U141" i="2" s="1"/>
  <c r="H141" i="2" s="1"/>
  <c r="L142" i="2"/>
  <c r="D142" i="2"/>
  <c r="O142" i="2"/>
  <c r="R142" i="2"/>
  <c r="K142" i="2"/>
  <c r="S142" i="2"/>
  <c r="N142" i="2"/>
  <c r="B144" i="2"/>
  <c r="C143" i="2"/>
  <c r="E139" i="2"/>
  <c r="I139" i="2" s="1"/>
  <c r="F139" i="2"/>
  <c r="J139" i="2" s="1"/>
  <c r="Q140" i="2"/>
  <c r="M142" i="2" l="1"/>
  <c r="G141" i="2"/>
  <c r="P142" i="2"/>
  <c r="Q141" i="2"/>
  <c r="E141" i="2" s="1"/>
  <c r="S143" i="2"/>
  <c r="O143" i="2"/>
  <c r="R143" i="2"/>
  <c r="D143" i="2"/>
  <c r="N143" i="2"/>
  <c r="L143" i="2"/>
  <c r="K143" i="2"/>
  <c r="E140" i="2"/>
  <c r="I140" i="2" s="1"/>
  <c r="F140" i="2"/>
  <c r="J140" i="2" s="1"/>
  <c r="C144" i="2"/>
  <c r="B145" i="2"/>
  <c r="T142" i="2"/>
  <c r="U142" i="2" s="1"/>
  <c r="Q142" i="2" l="1"/>
  <c r="F142" i="2" s="1"/>
  <c r="I141" i="2"/>
  <c r="F141" i="2"/>
  <c r="J141" i="2" s="1"/>
  <c r="P143" i="2"/>
  <c r="S144" i="2"/>
  <c r="K144" i="2"/>
  <c r="L144" i="2"/>
  <c r="R144" i="2"/>
  <c r="O144" i="2"/>
  <c r="D144" i="2"/>
  <c r="N144" i="2"/>
  <c r="B146" i="2"/>
  <c r="C145" i="2"/>
  <c r="G142" i="2"/>
  <c r="H142" i="2"/>
  <c r="M143" i="2"/>
  <c r="T143" i="2"/>
  <c r="U143" i="2" s="1"/>
  <c r="E142" i="2" l="1"/>
  <c r="I142" i="2" s="1"/>
  <c r="Q143" i="2"/>
  <c r="F143" i="2" s="1"/>
  <c r="J142" i="2"/>
  <c r="L145" i="2"/>
  <c r="R145" i="2"/>
  <c r="N145" i="2"/>
  <c r="D145" i="2"/>
  <c r="K145" i="2"/>
  <c r="S145" i="2"/>
  <c r="O145" i="2"/>
  <c r="H143" i="2"/>
  <c r="G143" i="2"/>
  <c r="M144" i="2"/>
  <c r="B147" i="2"/>
  <c r="C146" i="2"/>
  <c r="P144" i="2"/>
  <c r="T144" i="2"/>
  <c r="U144" i="2" s="1"/>
  <c r="M145" i="2" l="1"/>
  <c r="E143" i="2"/>
  <c r="I143" i="2" s="1"/>
  <c r="J143" i="2"/>
  <c r="B148" i="2"/>
  <c r="C147" i="2"/>
  <c r="L146" i="2"/>
  <c r="R146" i="2"/>
  <c r="O146" i="2"/>
  <c r="D146" i="2"/>
  <c r="K146" i="2"/>
  <c r="S146" i="2"/>
  <c r="N146" i="2"/>
  <c r="P145" i="2"/>
  <c r="Q145" i="2" s="1"/>
  <c r="G144" i="2"/>
  <c r="H144" i="2"/>
  <c r="Q144" i="2"/>
  <c r="T145" i="2"/>
  <c r="U145" i="2" s="1"/>
  <c r="M146" i="2" l="1"/>
  <c r="E145" i="2"/>
  <c r="F145" i="2"/>
  <c r="G145" i="2"/>
  <c r="H145" i="2"/>
  <c r="B149" i="2"/>
  <c r="C148" i="2"/>
  <c r="E144" i="2"/>
  <c r="I144" i="2" s="1"/>
  <c r="F144" i="2"/>
  <c r="J144" i="2" s="1"/>
  <c r="D147" i="2"/>
  <c r="N147" i="2"/>
  <c r="S147" i="2"/>
  <c r="O147" i="2"/>
  <c r="R147" i="2"/>
  <c r="K147" i="2"/>
  <c r="L147" i="2"/>
  <c r="P146" i="2"/>
  <c r="T146" i="2"/>
  <c r="U146" i="2" s="1"/>
  <c r="Q146" i="2" l="1"/>
  <c r="F146" i="2" s="1"/>
  <c r="T147" i="2"/>
  <c r="U147" i="2" s="1"/>
  <c r="H147" i="2" s="1"/>
  <c r="M147" i="2"/>
  <c r="I145" i="2"/>
  <c r="J145" i="2"/>
  <c r="H146" i="2"/>
  <c r="G146" i="2"/>
  <c r="C149" i="2"/>
  <c r="B150" i="2"/>
  <c r="L148" i="2"/>
  <c r="R148" i="2"/>
  <c r="K148" i="2"/>
  <c r="D148" i="2"/>
  <c r="N148" i="2"/>
  <c r="S148" i="2"/>
  <c r="O148" i="2"/>
  <c r="P147" i="2"/>
  <c r="E146" i="2" l="1"/>
  <c r="I146" i="2" s="1"/>
  <c r="G147" i="2"/>
  <c r="P148" i="2"/>
  <c r="Q147" i="2"/>
  <c r="F147" i="2" s="1"/>
  <c r="J147" i="2" s="1"/>
  <c r="J146" i="2"/>
  <c r="T148" i="2"/>
  <c r="U148" i="2" s="1"/>
  <c r="D149" i="2"/>
  <c r="K149" i="2"/>
  <c r="S149" i="2"/>
  <c r="O149" i="2"/>
  <c r="L149" i="2"/>
  <c r="R149" i="2"/>
  <c r="N149" i="2"/>
  <c r="B151" i="2"/>
  <c r="C150" i="2"/>
  <c r="M148" i="2"/>
  <c r="Q148" i="2" l="1"/>
  <c r="F148" i="2" s="1"/>
  <c r="M149" i="2"/>
  <c r="E147" i="2"/>
  <c r="I147" i="2" s="1"/>
  <c r="T149" i="2"/>
  <c r="U149" i="2" s="1"/>
  <c r="H149" i="2" s="1"/>
  <c r="P149" i="2"/>
  <c r="C151" i="2"/>
  <c r="B152" i="2"/>
  <c r="H148" i="2"/>
  <c r="G148" i="2"/>
  <c r="D150" i="2"/>
  <c r="K150" i="2"/>
  <c r="S150" i="2"/>
  <c r="O150" i="2"/>
  <c r="L150" i="2"/>
  <c r="R150" i="2"/>
  <c r="N150" i="2"/>
  <c r="E148" i="2" l="1"/>
  <c r="I148" i="2" s="1"/>
  <c r="M150" i="2"/>
  <c r="Q149" i="2"/>
  <c r="E149" i="2" s="1"/>
  <c r="P150" i="2"/>
  <c r="G149" i="2"/>
  <c r="J148" i="2"/>
  <c r="R151" i="2"/>
  <c r="O151" i="2"/>
  <c r="D151" i="2"/>
  <c r="N151" i="2"/>
  <c r="L151" i="2"/>
  <c r="S151" i="2"/>
  <c r="K151" i="2"/>
  <c r="C152" i="2"/>
  <c r="B153" i="2"/>
  <c r="T150" i="2"/>
  <c r="U150" i="2" s="1"/>
  <c r="Q150" i="2" l="1"/>
  <c r="E150" i="2" s="1"/>
  <c r="F149" i="2"/>
  <c r="J149" i="2" s="1"/>
  <c r="P151" i="2"/>
  <c r="T151" i="2"/>
  <c r="U151" i="2" s="1"/>
  <c r="G151" i="2" s="1"/>
  <c r="I149" i="2"/>
  <c r="H150" i="2"/>
  <c r="G150" i="2"/>
  <c r="M151" i="2"/>
  <c r="R152" i="2"/>
  <c r="N152" i="2"/>
  <c r="D152" i="2"/>
  <c r="L152" i="2"/>
  <c r="O152" i="2"/>
  <c r="S152" i="2"/>
  <c r="K152" i="2"/>
  <c r="B154" i="2"/>
  <c r="C153" i="2"/>
  <c r="H151" i="2" l="1"/>
  <c r="F150" i="2"/>
  <c r="J150" i="2" s="1"/>
  <c r="Q151" i="2"/>
  <c r="E151" i="2" s="1"/>
  <c r="I151" i="2" s="1"/>
  <c r="T152" i="2"/>
  <c r="U152" i="2" s="1"/>
  <c r="G152" i="2" s="1"/>
  <c r="P152" i="2"/>
  <c r="I150" i="2"/>
  <c r="C154" i="2"/>
  <c r="B155" i="2"/>
  <c r="S153" i="2"/>
  <c r="O153" i="2"/>
  <c r="N153" i="2"/>
  <c r="D153" i="2"/>
  <c r="K153" i="2"/>
  <c r="L153" i="2"/>
  <c r="R153" i="2"/>
  <c r="M152" i="2"/>
  <c r="F151" i="2" l="1"/>
  <c r="J151" i="2" s="1"/>
  <c r="M153" i="2"/>
  <c r="H152" i="2"/>
  <c r="P153" i="2"/>
  <c r="T153" i="2"/>
  <c r="U153" i="2" s="1"/>
  <c r="H153" i="2" s="1"/>
  <c r="D154" i="2"/>
  <c r="O154" i="2"/>
  <c r="S154" i="2"/>
  <c r="N154" i="2"/>
  <c r="R154" i="2"/>
  <c r="K154" i="2"/>
  <c r="L154" i="2"/>
  <c r="C155" i="2"/>
  <c r="B156" i="2"/>
  <c r="Q152" i="2"/>
  <c r="Q153" i="2" l="1"/>
  <c r="F153" i="2" s="1"/>
  <c r="J153" i="2" s="1"/>
  <c r="T154" i="2"/>
  <c r="U154" i="2" s="1"/>
  <c r="G154" i="2" s="1"/>
  <c r="G153" i="2"/>
  <c r="B157" i="2"/>
  <c r="C156" i="2"/>
  <c r="F152" i="2"/>
  <c r="J152" i="2" s="1"/>
  <c r="E152" i="2"/>
  <c r="I152" i="2" s="1"/>
  <c r="M154" i="2"/>
  <c r="S155" i="2"/>
  <c r="K155" i="2"/>
  <c r="L155" i="2"/>
  <c r="R155" i="2"/>
  <c r="D155" i="2"/>
  <c r="N155" i="2"/>
  <c r="O155" i="2"/>
  <c r="P154" i="2"/>
  <c r="E153" i="2" l="1"/>
  <c r="I153" i="2" s="1"/>
  <c r="H154" i="2"/>
  <c r="Q154" i="2"/>
  <c r="E154" i="2" s="1"/>
  <c r="I154" i="2" s="1"/>
  <c r="C157" i="2"/>
  <c r="B158" i="2"/>
  <c r="R156" i="2"/>
  <c r="K156" i="2"/>
  <c r="D156" i="2"/>
  <c r="N156" i="2"/>
  <c r="L156" i="2"/>
  <c r="S156" i="2"/>
  <c r="O156" i="2"/>
  <c r="P155" i="2"/>
  <c r="M155" i="2"/>
  <c r="T155" i="2"/>
  <c r="U155" i="2" s="1"/>
  <c r="T156" i="2" l="1"/>
  <c r="U156" i="2" s="1"/>
  <c r="H156" i="2" s="1"/>
  <c r="Q155" i="2"/>
  <c r="E155" i="2" s="1"/>
  <c r="F154" i="2"/>
  <c r="J154" i="2" s="1"/>
  <c r="H155" i="2"/>
  <c r="G155" i="2"/>
  <c r="M156" i="2"/>
  <c r="D157" i="2"/>
  <c r="N157" i="2"/>
  <c r="S157" i="2"/>
  <c r="O157" i="2"/>
  <c r="L157" i="2"/>
  <c r="R157" i="2"/>
  <c r="K157" i="2"/>
  <c r="B159" i="2"/>
  <c r="C158" i="2"/>
  <c r="P156" i="2"/>
  <c r="T157" i="2" l="1"/>
  <c r="U157" i="2" s="1"/>
  <c r="G157" i="2" s="1"/>
  <c r="G156" i="2"/>
  <c r="F155" i="2"/>
  <c r="J155" i="2" s="1"/>
  <c r="P157" i="2"/>
  <c r="M157" i="2"/>
  <c r="I155" i="2"/>
  <c r="Q156" i="2"/>
  <c r="C159" i="2"/>
  <c r="B160" i="2"/>
  <c r="D158" i="2"/>
  <c r="K158" i="2"/>
  <c r="L158" i="2"/>
  <c r="R158" i="2"/>
  <c r="N158" i="2"/>
  <c r="S158" i="2"/>
  <c r="O158" i="2"/>
  <c r="H157" i="2" l="1"/>
  <c r="Q157" i="2"/>
  <c r="F157" i="2" s="1"/>
  <c r="P158" i="2"/>
  <c r="D159" i="2"/>
  <c r="K159" i="2"/>
  <c r="S159" i="2"/>
  <c r="O159" i="2"/>
  <c r="L159" i="2"/>
  <c r="R159" i="2"/>
  <c r="N159" i="2"/>
  <c r="B161" i="2"/>
  <c r="C160" i="2"/>
  <c r="T158" i="2"/>
  <c r="U158" i="2" s="1"/>
  <c r="E156" i="2"/>
  <c r="I156" i="2" s="1"/>
  <c r="F156" i="2"/>
  <c r="J156" i="2" s="1"/>
  <c r="M158" i="2"/>
  <c r="J157" i="2" l="1"/>
  <c r="Q158" i="2"/>
  <c r="F158" i="2" s="1"/>
  <c r="E157" i="2"/>
  <c r="I157" i="2" s="1"/>
  <c r="P159" i="2"/>
  <c r="R160" i="2"/>
  <c r="N160" i="2"/>
  <c r="D160" i="2"/>
  <c r="K160" i="2"/>
  <c r="O160" i="2"/>
  <c r="S160" i="2"/>
  <c r="L160" i="2"/>
  <c r="H158" i="2"/>
  <c r="G158" i="2"/>
  <c r="T159" i="2"/>
  <c r="U159" i="2" s="1"/>
  <c r="M159" i="2"/>
  <c r="C161" i="2"/>
  <c r="B162" i="2"/>
  <c r="E158" i="2" l="1"/>
  <c r="I158" i="2" s="1"/>
  <c r="J158" i="2"/>
  <c r="T160" i="2"/>
  <c r="U160" i="2" s="1"/>
  <c r="H160" i="2" s="1"/>
  <c r="Q159" i="2"/>
  <c r="E159" i="2" s="1"/>
  <c r="R161" i="2"/>
  <c r="K161" i="2"/>
  <c r="S161" i="2"/>
  <c r="N161" i="2"/>
  <c r="L161" i="2"/>
  <c r="D161" i="2"/>
  <c r="O161" i="2"/>
  <c r="G159" i="2"/>
  <c r="H159" i="2"/>
  <c r="P160" i="2"/>
  <c r="C162" i="2"/>
  <c r="B163" i="2"/>
  <c r="M160" i="2"/>
  <c r="Q160" i="2" l="1"/>
  <c r="F160" i="2" s="1"/>
  <c r="J160" i="2" s="1"/>
  <c r="F159" i="2"/>
  <c r="J159" i="2" s="1"/>
  <c r="G160" i="2"/>
  <c r="I159" i="2"/>
  <c r="B164" i="2"/>
  <c r="C163" i="2"/>
  <c r="P161" i="2"/>
  <c r="R162" i="2"/>
  <c r="D162" i="2"/>
  <c r="K162" i="2"/>
  <c r="S162" i="2"/>
  <c r="O162" i="2"/>
  <c r="L162" i="2"/>
  <c r="N162" i="2"/>
  <c r="T161" i="2"/>
  <c r="U161" i="2" s="1"/>
  <c r="M161" i="2"/>
  <c r="E160" i="2" l="1"/>
  <c r="I160" i="2" s="1"/>
  <c r="H161" i="2"/>
  <c r="G161" i="2"/>
  <c r="T162" i="2"/>
  <c r="U162" i="2" s="1"/>
  <c r="C164" i="2"/>
  <c r="B165" i="2"/>
  <c r="R163" i="2"/>
  <c r="K163" i="2"/>
  <c r="D163" i="2"/>
  <c r="N163" i="2"/>
  <c r="O163" i="2"/>
  <c r="S163" i="2"/>
  <c r="L163" i="2"/>
  <c r="Q161" i="2"/>
  <c r="P162" i="2"/>
  <c r="M162" i="2"/>
  <c r="M163" i="2" l="1"/>
  <c r="P163" i="2"/>
  <c r="Q162" i="2"/>
  <c r="E162" i="2" s="1"/>
  <c r="F161" i="2"/>
  <c r="J161" i="2" s="1"/>
  <c r="E161" i="2"/>
  <c r="I161" i="2" s="1"/>
  <c r="C165" i="2"/>
  <c r="B166" i="2"/>
  <c r="T163" i="2"/>
  <c r="U163" i="2" s="1"/>
  <c r="H162" i="2"/>
  <c r="G162" i="2"/>
  <c r="D164" i="2"/>
  <c r="K164" i="2"/>
  <c r="S164" i="2"/>
  <c r="N164" i="2"/>
  <c r="R164" i="2"/>
  <c r="O164" i="2"/>
  <c r="L164" i="2"/>
  <c r="Q163" i="2" l="1"/>
  <c r="E163" i="2" s="1"/>
  <c r="M164" i="2"/>
  <c r="F162" i="2"/>
  <c r="J162" i="2" s="1"/>
  <c r="P164" i="2"/>
  <c r="T164" i="2"/>
  <c r="U164" i="2" s="1"/>
  <c r="G164" i="2" s="1"/>
  <c r="R165" i="2"/>
  <c r="L165" i="2"/>
  <c r="N165" i="2"/>
  <c r="S165" i="2"/>
  <c r="O165" i="2"/>
  <c r="D165" i="2"/>
  <c r="K165" i="2"/>
  <c r="I162" i="2"/>
  <c r="G163" i="2"/>
  <c r="H163" i="2"/>
  <c r="B167" i="2"/>
  <c r="C166" i="2"/>
  <c r="F163" i="2" l="1"/>
  <c r="J163" i="2" s="1"/>
  <c r="H164" i="2"/>
  <c r="Q164" i="2"/>
  <c r="F164" i="2" s="1"/>
  <c r="M165" i="2"/>
  <c r="T165" i="2"/>
  <c r="U165" i="2" s="1"/>
  <c r="H165" i="2" s="1"/>
  <c r="I163" i="2"/>
  <c r="L166" i="2"/>
  <c r="K166" i="2"/>
  <c r="D166" i="2"/>
  <c r="N166" i="2"/>
  <c r="S166" i="2"/>
  <c r="O166" i="2"/>
  <c r="R166" i="2"/>
  <c r="C167" i="2"/>
  <c r="B168" i="2"/>
  <c r="P165" i="2"/>
  <c r="J164" i="2" l="1"/>
  <c r="E164" i="2"/>
  <c r="I164" i="2" s="1"/>
  <c r="Q165" i="2"/>
  <c r="F165" i="2" s="1"/>
  <c r="J165" i="2" s="1"/>
  <c r="G165" i="2"/>
  <c r="S167" i="2"/>
  <c r="O167" i="2"/>
  <c r="R167" i="2"/>
  <c r="N167" i="2"/>
  <c r="L167" i="2"/>
  <c r="D167" i="2"/>
  <c r="K167" i="2"/>
  <c r="T166" i="2"/>
  <c r="U166" i="2" s="1"/>
  <c r="P166" i="2"/>
  <c r="C168" i="2"/>
  <c r="B169" i="2"/>
  <c r="M166" i="2"/>
  <c r="Q166" i="2" l="1"/>
  <c r="F166" i="2" s="1"/>
  <c r="M167" i="2"/>
  <c r="T167" i="2"/>
  <c r="U167" i="2" s="1"/>
  <c r="H167" i="2" s="1"/>
  <c r="E165" i="2"/>
  <c r="I165" i="2" s="1"/>
  <c r="P167" i="2"/>
  <c r="C169" i="2"/>
  <c r="B170" i="2"/>
  <c r="G166" i="2"/>
  <c r="H166" i="2"/>
  <c r="L168" i="2"/>
  <c r="N168" i="2"/>
  <c r="D168" i="2"/>
  <c r="K168" i="2"/>
  <c r="R168" i="2"/>
  <c r="S168" i="2"/>
  <c r="O168" i="2"/>
  <c r="E166" i="2" l="1"/>
  <c r="I166" i="2" s="1"/>
  <c r="Q167" i="2"/>
  <c r="F167" i="2" s="1"/>
  <c r="J167" i="2" s="1"/>
  <c r="G167" i="2"/>
  <c r="P168" i="2"/>
  <c r="M168" i="2"/>
  <c r="R169" i="2"/>
  <c r="N169" i="2"/>
  <c r="D169" i="2"/>
  <c r="S169" i="2"/>
  <c r="K169" i="2"/>
  <c r="L169" i="2"/>
  <c r="O169" i="2"/>
  <c r="B171" i="2"/>
  <c r="C170" i="2"/>
  <c r="T168" i="2"/>
  <c r="U168" i="2" s="1"/>
  <c r="J166" i="2"/>
  <c r="Q168" i="2" l="1"/>
  <c r="F168" i="2" s="1"/>
  <c r="E167" i="2"/>
  <c r="I167" i="2" s="1"/>
  <c r="M169" i="2"/>
  <c r="T169" i="2"/>
  <c r="U169" i="2" s="1"/>
  <c r="H169" i="2" s="1"/>
  <c r="P169" i="2"/>
  <c r="L170" i="2"/>
  <c r="R170" i="2"/>
  <c r="D170" i="2"/>
  <c r="O170" i="2"/>
  <c r="N170" i="2"/>
  <c r="S170" i="2"/>
  <c r="K170" i="2"/>
  <c r="H168" i="2"/>
  <c r="G168" i="2"/>
  <c r="C171" i="2"/>
  <c r="B172" i="2"/>
  <c r="E168" i="2" l="1"/>
  <c r="I168" i="2" s="1"/>
  <c r="Q169" i="2"/>
  <c r="E169" i="2" s="1"/>
  <c r="T170" i="2"/>
  <c r="U170" i="2" s="1"/>
  <c r="H170" i="2" s="1"/>
  <c r="G169" i="2"/>
  <c r="J168" i="2"/>
  <c r="S171" i="2"/>
  <c r="K171" i="2"/>
  <c r="R171" i="2"/>
  <c r="N171" i="2"/>
  <c r="D171" i="2"/>
  <c r="O171" i="2"/>
  <c r="L171" i="2"/>
  <c r="B173" i="2"/>
  <c r="C172" i="2"/>
  <c r="P170" i="2"/>
  <c r="M170" i="2"/>
  <c r="I169" i="2" l="1"/>
  <c r="F169" i="2"/>
  <c r="J169" i="2" s="1"/>
  <c r="G170" i="2"/>
  <c r="P171" i="2"/>
  <c r="B174" i="2"/>
  <c r="C173" i="2"/>
  <c r="D172" i="2"/>
  <c r="O172" i="2"/>
  <c r="S172" i="2"/>
  <c r="K172" i="2"/>
  <c r="N172" i="2"/>
  <c r="R172" i="2"/>
  <c r="L172" i="2"/>
  <c r="M171" i="2"/>
  <c r="Q170" i="2"/>
  <c r="T171" i="2"/>
  <c r="U171" i="2" s="1"/>
  <c r="Q171" i="2" l="1"/>
  <c r="F171" i="2" s="1"/>
  <c r="B175" i="2"/>
  <c r="C174" i="2"/>
  <c r="R173" i="2"/>
  <c r="N173" i="2"/>
  <c r="D173" i="2"/>
  <c r="K173" i="2"/>
  <c r="S173" i="2"/>
  <c r="L173" i="2"/>
  <c r="O173" i="2"/>
  <c r="E170" i="2"/>
  <c r="I170" i="2" s="1"/>
  <c r="F170" i="2"/>
  <c r="J170" i="2" s="1"/>
  <c r="M172" i="2"/>
  <c r="P172" i="2"/>
  <c r="G171" i="2"/>
  <c r="H171" i="2"/>
  <c r="T172" i="2"/>
  <c r="U172" i="2" s="1"/>
  <c r="E171" i="2" l="1"/>
  <c r="I171" i="2" s="1"/>
  <c r="Q172" i="2"/>
  <c r="E172" i="2" s="1"/>
  <c r="P173" i="2"/>
  <c r="C175" i="2"/>
  <c r="B176" i="2"/>
  <c r="L174" i="2"/>
  <c r="R174" i="2"/>
  <c r="N174" i="2"/>
  <c r="K174" i="2"/>
  <c r="D174" i="2"/>
  <c r="S174" i="2"/>
  <c r="O174" i="2"/>
  <c r="T173" i="2"/>
  <c r="U173" i="2" s="1"/>
  <c r="J171" i="2"/>
  <c r="H172" i="2"/>
  <c r="G172" i="2"/>
  <c r="M173" i="2"/>
  <c r="Q173" i="2" l="1"/>
  <c r="E173" i="2" s="1"/>
  <c r="F172" i="2"/>
  <c r="J172" i="2" s="1"/>
  <c r="D175" i="2"/>
  <c r="K175" i="2"/>
  <c r="R175" i="2"/>
  <c r="S175" i="2"/>
  <c r="O175" i="2"/>
  <c r="L175" i="2"/>
  <c r="N175" i="2"/>
  <c r="C176" i="2"/>
  <c r="B177" i="2"/>
  <c r="P174" i="2"/>
  <c r="T174" i="2"/>
  <c r="U174" i="2" s="1"/>
  <c r="H173" i="2"/>
  <c r="G173" i="2"/>
  <c r="M174" i="2"/>
  <c r="I172" i="2"/>
  <c r="P175" i="2" l="1"/>
  <c r="T175" i="2"/>
  <c r="U175" i="2" s="1"/>
  <c r="H175" i="2" s="1"/>
  <c r="Q174" i="2"/>
  <c r="F174" i="2" s="1"/>
  <c r="F173" i="2"/>
  <c r="J173" i="2" s="1"/>
  <c r="G174" i="2"/>
  <c r="H174" i="2"/>
  <c r="C177" i="2"/>
  <c r="B178" i="2"/>
  <c r="I173" i="2"/>
  <c r="M175" i="2"/>
  <c r="S176" i="2"/>
  <c r="O176" i="2"/>
  <c r="N176" i="2"/>
  <c r="L176" i="2"/>
  <c r="R176" i="2"/>
  <c r="K176" i="2"/>
  <c r="D176" i="2"/>
  <c r="Q175" i="2" l="1"/>
  <c r="F175" i="2" s="1"/>
  <c r="J175" i="2" s="1"/>
  <c r="T176" i="2"/>
  <c r="U176" i="2" s="1"/>
  <c r="H176" i="2" s="1"/>
  <c r="G175" i="2"/>
  <c r="J174" i="2"/>
  <c r="P176" i="2"/>
  <c r="E174" i="2"/>
  <c r="I174" i="2" s="1"/>
  <c r="D177" i="2"/>
  <c r="N177" i="2"/>
  <c r="S177" i="2"/>
  <c r="K177" i="2"/>
  <c r="R177" i="2"/>
  <c r="L177" i="2"/>
  <c r="O177" i="2"/>
  <c r="C178" i="2"/>
  <c r="B179" i="2"/>
  <c r="M176" i="2"/>
  <c r="E175" i="2" l="1"/>
  <c r="I175" i="2" s="1"/>
  <c r="G176" i="2"/>
  <c r="Q176" i="2"/>
  <c r="F176" i="2" s="1"/>
  <c r="J176" i="2" s="1"/>
  <c r="B180" i="2"/>
  <c r="C179" i="2"/>
  <c r="M177" i="2"/>
  <c r="D178" i="2"/>
  <c r="N178" i="2"/>
  <c r="S178" i="2"/>
  <c r="O178" i="2"/>
  <c r="L178" i="2"/>
  <c r="R178" i="2"/>
  <c r="K178" i="2"/>
  <c r="T177" i="2"/>
  <c r="U177" i="2" s="1"/>
  <c r="P177" i="2"/>
  <c r="T178" i="2" l="1"/>
  <c r="U178" i="2" s="1"/>
  <c r="G178" i="2" s="1"/>
  <c r="M178" i="2"/>
  <c r="E176" i="2"/>
  <c r="I176" i="2" s="1"/>
  <c r="Q177" i="2"/>
  <c r="E177" i="2" s="1"/>
  <c r="G177" i="2"/>
  <c r="H177" i="2"/>
  <c r="C180" i="2"/>
  <c r="B181" i="2"/>
  <c r="R179" i="2"/>
  <c r="L179" i="2"/>
  <c r="N179" i="2"/>
  <c r="S179" i="2"/>
  <c r="O179" i="2"/>
  <c r="D179" i="2"/>
  <c r="K179" i="2"/>
  <c r="P178" i="2"/>
  <c r="T179" i="2" l="1"/>
  <c r="U179" i="2" s="1"/>
  <c r="G179" i="2" s="1"/>
  <c r="H178" i="2"/>
  <c r="M179" i="2"/>
  <c r="Q178" i="2"/>
  <c r="E178" i="2" s="1"/>
  <c r="I178" i="2" s="1"/>
  <c r="F177" i="2"/>
  <c r="J177" i="2" s="1"/>
  <c r="D180" i="2"/>
  <c r="N180" i="2"/>
  <c r="S180" i="2"/>
  <c r="L180" i="2"/>
  <c r="O180" i="2"/>
  <c r="R180" i="2"/>
  <c r="K180" i="2"/>
  <c r="C181" i="2"/>
  <c r="B182" i="2"/>
  <c r="P179" i="2"/>
  <c r="I177" i="2"/>
  <c r="Q179" i="2" l="1"/>
  <c r="E179" i="2" s="1"/>
  <c r="I179" i="2" s="1"/>
  <c r="H179" i="2"/>
  <c r="F178" i="2"/>
  <c r="J178" i="2" s="1"/>
  <c r="M180" i="2"/>
  <c r="L181" i="2"/>
  <c r="K181" i="2"/>
  <c r="D181" i="2"/>
  <c r="N181" i="2"/>
  <c r="S181" i="2"/>
  <c r="O181" i="2"/>
  <c r="R181" i="2"/>
  <c r="B183" i="2"/>
  <c r="C182" i="2"/>
  <c r="T180" i="2"/>
  <c r="U180" i="2" s="1"/>
  <c r="P180" i="2"/>
  <c r="F179" i="2" l="1"/>
  <c r="J179" i="2" s="1"/>
  <c r="M181" i="2"/>
  <c r="T181" i="2"/>
  <c r="U181" i="2" s="1"/>
  <c r="G181" i="2" s="1"/>
  <c r="P181" i="2"/>
  <c r="Q180" i="2"/>
  <c r="E180" i="2" s="1"/>
  <c r="C183" i="2"/>
  <c r="B184" i="2"/>
  <c r="G180" i="2"/>
  <c r="H180" i="2"/>
  <c r="R182" i="2"/>
  <c r="N182" i="2"/>
  <c r="D182" i="2"/>
  <c r="O182" i="2"/>
  <c r="S182" i="2"/>
  <c r="K182" i="2"/>
  <c r="L182" i="2"/>
  <c r="Q181" i="2" l="1"/>
  <c r="F181" i="2" s="1"/>
  <c r="H181" i="2"/>
  <c r="F180" i="2"/>
  <c r="J180" i="2" s="1"/>
  <c r="R183" i="2"/>
  <c r="N183" i="2"/>
  <c r="D183" i="2"/>
  <c r="K183" i="2"/>
  <c r="S183" i="2"/>
  <c r="O183" i="2"/>
  <c r="L183" i="2"/>
  <c r="C184" i="2"/>
  <c r="B185" i="2"/>
  <c r="T182" i="2"/>
  <c r="U182" i="2" s="1"/>
  <c r="M182" i="2"/>
  <c r="P182" i="2"/>
  <c r="I180" i="2"/>
  <c r="E181" i="2" l="1"/>
  <c r="I181" i="2" s="1"/>
  <c r="J181" i="2"/>
  <c r="Q182" i="2"/>
  <c r="F182" i="2" s="1"/>
  <c r="T183" i="2"/>
  <c r="U183" i="2" s="1"/>
  <c r="H183" i="2" s="1"/>
  <c r="B186" i="2"/>
  <c r="C185" i="2"/>
  <c r="G182" i="2"/>
  <c r="H182" i="2"/>
  <c r="P183" i="2"/>
  <c r="D184" i="2"/>
  <c r="N184" i="2"/>
  <c r="R184" i="2"/>
  <c r="K184" i="2"/>
  <c r="S184" i="2"/>
  <c r="O184" i="2"/>
  <c r="L184" i="2"/>
  <c r="M183" i="2"/>
  <c r="Q183" i="2" l="1"/>
  <c r="E183" i="2" s="1"/>
  <c r="E182" i="2"/>
  <c r="I182" i="2" s="1"/>
  <c r="T184" i="2"/>
  <c r="U184" i="2" s="1"/>
  <c r="G184" i="2" s="1"/>
  <c r="J182" i="2"/>
  <c r="G183" i="2"/>
  <c r="B187" i="2"/>
  <c r="C186" i="2"/>
  <c r="L185" i="2"/>
  <c r="R185" i="2"/>
  <c r="K185" i="2"/>
  <c r="S185" i="2"/>
  <c r="D185" i="2"/>
  <c r="N185" i="2"/>
  <c r="O185" i="2"/>
  <c r="M184" i="2"/>
  <c r="P184" i="2"/>
  <c r="T185" i="2" l="1"/>
  <c r="U185" i="2" s="1"/>
  <c r="H185" i="2" s="1"/>
  <c r="H184" i="2"/>
  <c r="P185" i="2"/>
  <c r="F183" i="2"/>
  <c r="J183" i="2" s="1"/>
  <c r="I183" i="2"/>
  <c r="C187" i="2"/>
  <c r="B188" i="2"/>
  <c r="M185" i="2"/>
  <c r="R186" i="2"/>
  <c r="K186" i="2"/>
  <c r="D186" i="2"/>
  <c r="O186" i="2"/>
  <c r="S186" i="2"/>
  <c r="N186" i="2"/>
  <c r="L186" i="2"/>
  <c r="Q184" i="2"/>
  <c r="G185" i="2" l="1"/>
  <c r="M186" i="2"/>
  <c r="Q185" i="2"/>
  <c r="F185" i="2" s="1"/>
  <c r="J185" i="2" s="1"/>
  <c r="P186" i="2"/>
  <c r="E184" i="2"/>
  <c r="I184" i="2" s="1"/>
  <c r="F184" i="2"/>
  <c r="J184" i="2" s="1"/>
  <c r="S187" i="2"/>
  <c r="O187" i="2"/>
  <c r="L187" i="2"/>
  <c r="D187" i="2"/>
  <c r="K187" i="2"/>
  <c r="R187" i="2"/>
  <c r="N187" i="2"/>
  <c r="C188" i="2"/>
  <c r="B189" i="2"/>
  <c r="T186" i="2"/>
  <c r="U186" i="2" s="1"/>
  <c r="Q186" i="2" l="1"/>
  <c r="F186" i="2" s="1"/>
  <c r="E185" i="2"/>
  <c r="I185" i="2" s="1"/>
  <c r="M187" i="2"/>
  <c r="P187" i="2"/>
  <c r="B190" i="2"/>
  <c r="C189" i="2"/>
  <c r="R188" i="2"/>
  <c r="N188" i="2"/>
  <c r="D188" i="2"/>
  <c r="K188" i="2"/>
  <c r="S188" i="2"/>
  <c r="O188" i="2"/>
  <c r="L188" i="2"/>
  <c r="H186" i="2"/>
  <c r="G186" i="2"/>
  <c r="T187" i="2"/>
  <c r="U187" i="2" s="1"/>
  <c r="E186" i="2" l="1"/>
  <c r="I186" i="2" s="1"/>
  <c r="Q187" i="2"/>
  <c r="F187" i="2" s="1"/>
  <c r="T188" i="2"/>
  <c r="U188" i="2" s="1"/>
  <c r="P188" i="2"/>
  <c r="J186" i="2"/>
  <c r="C190" i="2"/>
  <c r="B191" i="2"/>
  <c r="G187" i="2"/>
  <c r="H187" i="2"/>
  <c r="D189" i="2"/>
  <c r="K189" i="2"/>
  <c r="S189" i="2"/>
  <c r="N189" i="2"/>
  <c r="R189" i="2"/>
  <c r="L189" i="2"/>
  <c r="O189" i="2"/>
  <c r="M188" i="2"/>
  <c r="J187" i="2" l="1"/>
  <c r="E187" i="2"/>
  <c r="I187" i="2" s="1"/>
  <c r="C191" i="2"/>
  <c r="B192" i="2"/>
  <c r="M189" i="2"/>
  <c r="P189" i="2"/>
  <c r="H188" i="2"/>
  <c r="G188" i="2"/>
  <c r="R190" i="2"/>
  <c r="K190" i="2"/>
  <c r="D190" i="2"/>
  <c r="N190" i="2"/>
  <c r="S190" i="2"/>
  <c r="L190" i="2"/>
  <c r="O190" i="2"/>
  <c r="Q188" i="2"/>
  <c r="T189" i="2"/>
  <c r="U189" i="2" s="1"/>
  <c r="Q189" i="2" l="1"/>
  <c r="E189" i="2" s="1"/>
  <c r="T190" i="2"/>
  <c r="U190" i="2" s="1"/>
  <c r="G190" i="2" s="1"/>
  <c r="R191" i="2"/>
  <c r="K191" i="2"/>
  <c r="D191" i="2"/>
  <c r="N191" i="2"/>
  <c r="S191" i="2"/>
  <c r="O191" i="2"/>
  <c r="L191" i="2"/>
  <c r="P190" i="2"/>
  <c r="F188" i="2"/>
  <c r="J188" i="2" s="1"/>
  <c r="E188" i="2"/>
  <c r="I188" i="2" s="1"/>
  <c r="C192" i="2"/>
  <c r="B193" i="2"/>
  <c r="G189" i="2"/>
  <c r="H189" i="2"/>
  <c r="M190" i="2"/>
  <c r="H190" i="2" l="1"/>
  <c r="F189" i="2"/>
  <c r="J189" i="2" s="1"/>
  <c r="Q190" i="2"/>
  <c r="E190" i="2" s="1"/>
  <c r="I190" i="2" s="1"/>
  <c r="T191" i="2"/>
  <c r="U191" i="2" s="1"/>
  <c r="M191" i="2"/>
  <c r="R192" i="2"/>
  <c r="N192" i="2"/>
  <c r="S192" i="2"/>
  <c r="O192" i="2"/>
  <c r="D192" i="2"/>
  <c r="K192" i="2"/>
  <c r="L192" i="2"/>
  <c r="C193" i="2"/>
  <c r="B194" i="2"/>
  <c r="I189" i="2"/>
  <c r="P191" i="2"/>
  <c r="F190" i="2" l="1"/>
  <c r="J190" i="2" s="1"/>
  <c r="T192" i="2"/>
  <c r="U192" i="2" s="1"/>
  <c r="G192" i="2" s="1"/>
  <c r="M192" i="2"/>
  <c r="Q191" i="2"/>
  <c r="E191" i="2" s="1"/>
  <c r="S193" i="2"/>
  <c r="O193" i="2"/>
  <c r="L193" i="2"/>
  <c r="D193" i="2"/>
  <c r="N193" i="2"/>
  <c r="R193" i="2"/>
  <c r="K193" i="2"/>
  <c r="G191" i="2"/>
  <c r="H191" i="2"/>
  <c r="C194" i="2"/>
  <c r="B195" i="2"/>
  <c r="P192" i="2"/>
  <c r="M193" i="2" l="1"/>
  <c r="Q192" i="2"/>
  <c r="F192" i="2" s="1"/>
  <c r="H192" i="2"/>
  <c r="P193" i="2"/>
  <c r="F191" i="2"/>
  <c r="J191" i="2" s="1"/>
  <c r="I191" i="2"/>
  <c r="R194" i="2"/>
  <c r="K194" i="2"/>
  <c r="D194" i="2"/>
  <c r="O194" i="2"/>
  <c r="S194" i="2"/>
  <c r="N194" i="2"/>
  <c r="L194" i="2"/>
  <c r="T193" i="2"/>
  <c r="U193" i="2" s="1"/>
  <c r="B196" i="2"/>
  <c r="C195" i="2"/>
  <c r="Q193" i="2" l="1"/>
  <c r="E193" i="2" s="1"/>
  <c r="E192" i="2"/>
  <c r="I192" i="2" s="1"/>
  <c r="J192" i="2"/>
  <c r="T194" i="2"/>
  <c r="U194" i="2" s="1"/>
  <c r="D195" i="2"/>
  <c r="K195" i="2"/>
  <c r="S195" i="2"/>
  <c r="O195" i="2"/>
  <c r="L195" i="2"/>
  <c r="R195" i="2"/>
  <c r="N195" i="2"/>
  <c r="G193" i="2"/>
  <c r="H193" i="2"/>
  <c r="B197" i="2"/>
  <c r="C196" i="2"/>
  <c r="P194" i="2"/>
  <c r="M194" i="2"/>
  <c r="F193" i="2" l="1"/>
  <c r="J193" i="2" s="1"/>
  <c r="T195" i="2"/>
  <c r="U195" i="2" s="1"/>
  <c r="H195" i="2" s="1"/>
  <c r="M195" i="2"/>
  <c r="C197" i="2"/>
  <c r="B198" i="2"/>
  <c r="H194" i="2"/>
  <c r="G194" i="2"/>
  <c r="D196" i="2"/>
  <c r="K196" i="2"/>
  <c r="S196" i="2"/>
  <c r="O196" i="2"/>
  <c r="R196" i="2"/>
  <c r="L196" i="2"/>
  <c r="N196" i="2"/>
  <c r="I193" i="2"/>
  <c r="Q194" i="2"/>
  <c r="P195" i="2"/>
  <c r="G195" i="2" l="1"/>
  <c r="Q195" i="2"/>
  <c r="F195" i="2" s="1"/>
  <c r="J195" i="2" s="1"/>
  <c r="T196" i="2"/>
  <c r="U196" i="2" s="1"/>
  <c r="H196" i="2" s="1"/>
  <c r="P196" i="2"/>
  <c r="L197" i="2"/>
  <c r="N197" i="2"/>
  <c r="R197" i="2"/>
  <c r="D197" i="2"/>
  <c r="O197" i="2"/>
  <c r="S197" i="2"/>
  <c r="K197" i="2"/>
  <c r="C198" i="2"/>
  <c r="B199" i="2"/>
  <c r="M196" i="2"/>
  <c r="F194" i="2"/>
  <c r="J194" i="2" s="1"/>
  <c r="E194" i="2"/>
  <c r="I194" i="2" s="1"/>
  <c r="E195" i="2" l="1"/>
  <c r="I195" i="2" s="1"/>
  <c r="M197" i="2"/>
  <c r="G196" i="2"/>
  <c r="Q196" i="2"/>
  <c r="E196" i="2" s="1"/>
  <c r="T197" i="2"/>
  <c r="U197" i="2" s="1"/>
  <c r="G197" i="2" s="1"/>
  <c r="C199" i="2"/>
  <c r="B200" i="2"/>
  <c r="P197" i="2"/>
  <c r="D198" i="2"/>
  <c r="L198" i="2"/>
  <c r="O198" i="2"/>
  <c r="R198" i="2"/>
  <c r="N198" i="2"/>
  <c r="S198" i="2"/>
  <c r="K198" i="2"/>
  <c r="Q197" i="2" l="1"/>
  <c r="E197" i="2" s="1"/>
  <c r="I197" i="2" s="1"/>
  <c r="I196" i="2"/>
  <c r="F196" i="2"/>
  <c r="J196" i="2" s="1"/>
  <c r="H197" i="2"/>
  <c r="D199" i="2"/>
  <c r="O199" i="2"/>
  <c r="S199" i="2"/>
  <c r="N199" i="2"/>
  <c r="R199" i="2"/>
  <c r="L199" i="2"/>
  <c r="K199" i="2"/>
  <c r="B201" i="2"/>
  <c r="C200" i="2"/>
  <c r="M198" i="2"/>
  <c r="T198" i="2"/>
  <c r="U198" i="2" s="1"/>
  <c r="P198" i="2"/>
  <c r="F197" i="2" l="1"/>
  <c r="J197" i="2" s="1"/>
  <c r="T199" i="2"/>
  <c r="U199" i="2" s="1"/>
  <c r="G199" i="2" s="1"/>
  <c r="M199" i="2"/>
  <c r="Q198" i="2"/>
  <c r="G198" i="2"/>
  <c r="H198" i="2"/>
  <c r="R200" i="2"/>
  <c r="K200" i="2"/>
  <c r="D200" i="2"/>
  <c r="N200" i="2"/>
  <c r="L200" i="2"/>
  <c r="S200" i="2"/>
  <c r="O200" i="2"/>
  <c r="C201" i="2"/>
  <c r="B202" i="2"/>
  <c r="P199" i="2"/>
  <c r="Q199" i="2" l="1"/>
  <c r="E199" i="2" s="1"/>
  <c r="I199" i="2" s="1"/>
  <c r="H199" i="2"/>
  <c r="P200" i="2"/>
  <c r="T200" i="2"/>
  <c r="U200" i="2" s="1"/>
  <c r="G200" i="2" s="1"/>
  <c r="L201" i="2"/>
  <c r="N201" i="2"/>
  <c r="D201" i="2"/>
  <c r="O201" i="2"/>
  <c r="S201" i="2"/>
  <c r="K201" i="2"/>
  <c r="R201" i="2"/>
  <c r="C202" i="2"/>
  <c r="B203" i="2"/>
  <c r="E198" i="2"/>
  <c r="I198" i="2" s="1"/>
  <c r="F198" i="2"/>
  <c r="J198" i="2" s="1"/>
  <c r="M200" i="2"/>
  <c r="F199" i="2" l="1"/>
  <c r="J199" i="2" s="1"/>
  <c r="Q200" i="2"/>
  <c r="F200" i="2" s="1"/>
  <c r="H200" i="2"/>
  <c r="M201" i="2"/>
  <c r="P201" i="2"/>
  <c r="C203" i="2"/>
  <c r="B204" i="2"/>
  <c r="R202" i="2"/>
  <c r="K202" i="2"/>
  <c r="D202" i="2"/>
  <c r="N202" i="2"/>
  <c r="L202" i="2"/>
  <c r="S202" i="2"/>
  <c r="O202" i="2"/>
  <c r="T201" i="2"/>
  <c r="U201" i="2" s="1"/>
  <c r="E200" i="2" l="1"/>
  <c r="I200" i="2" s="1"/>
  <c r="J200" i="2"/>
  <c r="T202" i="2"/>
  <c r="U202" i="2" s="1"/>
  <c r="G202" i="2" s="1"/>
  <c r="Q201" i="2"/>
  <c r="F201" i="2" s="1"/>
  <c r="L203" i="2"/>
  <c r="N203" i="2"/>
  <c r="D203" i="2"/>
  <c r="K203" i="2"/>
  <c r="R203" i="2"/>
  <c r="S203" i="2"/>
  <c r="O203" i="2"/>
  <c r="G201" i="2"/>
  <c r="H201" i="2"/>
  <c r="C204" i="2"/>
  <c r="B205" i="2"/>
  <c r="P202" i="2"/>
  <c r="M202" i="2"/>
  <c r="E201" i="2" l="1"/>
  <c r="I201" i="2" s="1"/>
  <c r="Q202" i="2"/>
  <c r="E202" i="2" s="1"/>
  <c r="I202" i="2" s="1"/>
  <c r="H202" i="2"/>
  <c r="T203" i="2"/>
  <c r="U203" i="2" s="1"/>
  <c r="G203" i="2" s="1"/>
  <c r="S204" i="2"/>
  <c r="N204" i="2"/>
  <c r="L204" i="2"/>
  <c r="D204" i="2"/>
  <c r="O204" i="2"/>
  <c r="R204" i="2"/>
  <c r="K204" i="2"/>
  <c r="P203" i="2"/>
  <c r="C205" i="2"/>
  <c r="B206" i="2"/>
  <c r="J201" i="2"/>
  <c r="M203" i="2"/>
  <c r="M204" i="2" l="1"/>
  <c r="F202" i="2"/>
  <c r="J202" i="2" s="1"/>
  <c r="Q203" i="2"/>
  <c r="F203" i="2" s="1"/>
  <c r="H203" i="2"/>
  <c r="D205" i="2"/>
  <c r="O205" i="2"/>
  <c r="L205" i="2"/>
  <c r="R205" i="2"/>
  <c r="N205" i="2"/>
  <c r="S205" i="2"/>
  <c r="K205" i="2"/>
  <c r="B207" i="2"/>
  <c r="C206" i="2"/>
  <c r="T204" i="2"/>
  <c r="U204" i="2" s="1"/>
  <c r="P204" i="2"/>
  <c r="Q204" i="2" s="1"/>
  <c r="M205" i="2" l="1"/>
  <c r="J203" i="2"/>
  <c r="E203" i="2"/>
  <c r="I203" i="2" s="1"/>
  <c r="P205" i="2"/>
  <c r="E204" i="2"/>
  <c r="F204" i="2"/>
  <c r="H204" i="2"/>
  <c r="G204" i="2"/>
  <c r="R206" i="2"/>
  <c r="N206" i="2"/>
  <c r="D206" i="2"/>
  <c r="O206" i="2"/>
  <c r="S206" i="2"/>
  <c r="K206" i="2"/>
  <c r="L206" i="2"/>
  <c r="C207" i="2"/>
  <c r="B208" i="2"/>
  <c r="T205" i="2"/>
  <c r="U205" i="2" s="1"/>
  <c r="Q205" i="2" l="1"/>
  <c r="E205" i="2" s="1"/>
  <c r="I204" i="2"/>
  <c r="T206" i="2"/>
  <c r="U206" i="2" s="1"/>
  <c r="M206" i="2"/>
  <c r="P206" i="2"/>
  <c r="J204" i="2"/>
  <c r="B209" i="2"/>
  <c r="C208" i="2"/>
  <c r="H205" i="2"/>
  <c r="G205" i="2"/>
  <c r="K207" i="2"/>
  <c r="S207" i="2"/>
  <c r="O207" i="2"/>
  <c r="L207" i="2"/>
  <c r="R207" i="2"/>
  <c r="D207" i="2"/>
  <c r="N207" i="2"/>
  <c r="F205" i="2" l="1"/>
  <c r="J205" i="2" s="1"/>
  <c r="M207" i="2"/>
  <c r="T207" i="2"/>
  <c r="U207" i="2" s="1"/>
  <c r="G207" i="2" s="1"/>
  <c r="P207" i="2"/>
  <c r="I205" i="2"/>
  <c r="B210" i="2"/>
  <c r="C209" i="2"/>
  <c r="G206" i="2"/>
  <c r="H206" i="2"/>
  <c r="L208" i="2"/>
  <c r="R208" i="2"/>
  <c r="N208" i="2"/>
  <c r="D208" i="2"/>
  <c r="O208" i="2"/>
  <c r="S208" i="2"/>
  <c r="K208" i="2"/>
  <c r="Q206" i="2"/>
  <c r="Q207" i="2" l="1"/>
  <c r="E207" i="2" s="1"/>
  <c r="I207" i="2" s="1"/>
  <c r="M208" i="2"/>
  <c r="H207" i="2"/>
  <c r="F206" i="2"/>
  <c r="J206" i="2" s="1"/>
  <c r="E206" i="2"/>
  <c r="I206" i="2" s="1"/>
  <c r="C210" i="2"/>
  <c r="B211" i="2"/>
  <c r="L209" i="2"/>
  <c r="R209" i="2"/>
  <c r="N209" i="2"/>
  <c r="S209" i="2"/>
  <c r="K209" i="2"/>
  <c r="D209" i="2"/>
  <c r="O209" i="2"/>
  <c r="T208" i="2"/>
  <c r="U208" i="2" s="1"/>
  <c r="P208" i="2"/>
  <c r="M209" i="2" l="1"/>
  <c r="Q208" i="2"/>
  <c r="F208" i="2" s="1"/>
  <c r="F207" i="2"/>
  <c r="J207" i="2" s="1"/>
  <c r="T209" i="2"/>
  <c r="U209" i="2" s="1"/>
  <c r="G209" i="2" s="1"/>
  <c r="D210" i="2"/>
  <c r="K210" i="2"/>
  <c r="L210" i="2"/>
  <c r="R210" i="2"/>
  <c r="N210" i="2"/>
  <c r="S210" i="2"/>
  <c r="O210" i="2"/>
  <c r="P209" i="2"/>
  <c r="Q209" i="2" s="1"/>
  <c r="G208" i="2"/>
  <c r="H208" i="2"/>
  <c r="B212" i="2"/>
  <c r="C211" i="2"/>
  <c r="E208" i="2" l="1"/>
  <c r="I208" i="2" s="1"/>
  <c r="J208" i="2"/>
  <c r="H209" i="2"/>
  <c r="P210" i="2"/>
  <c r="M210" i="2"/>
  <c r="F209" i="2"/>
  <c r="E209" i="2"/>
  <c r="I209" i="2" s="1"/>
  <c r="L211" i="2"/>
  <c r="R211" i="2"/>
  <c r="N211" i="2"/>
  <c r="S211" i="2"/>
  <c r="O211" i="2"/>
  <c r="D211" i="2"/>
  <c r="K211" i="2"/>
  <c r="B213" i="2"/>
  <c r="C212" i="2"/>
  <c r="T210" i="2"/>
  <c r="U210" i="2" s="1"/>
  <c r="Q210" i="2" l="1"/>
  <c r="E210" i="2" s="1"/>
  <c r="J209" i="2"/>
  <c r="M211" i="2"/>
  <c r="P211" i="2"/>
  <c r="G210" i="2"/>
  <c r="H210" i="2"/>
  <c r="B214" i="2"/>
  <c r="C213" i="2"/>
  <c r="D212" i="2"/>
  <c r="K212" i="2"/>
  <c r="L212" i="2"/>
  <c r="N212" i="2"/>
  <c r="S212" i="2"/>
  <c r="R212" i="2"/>
  <c r="O212" i="2"/>
  <c r="T211" i="2"/>
  <c r="U211" i="2" s="1"/>
  <c r="F210" i="2" l="1"/>
  <c r="J210" i="2" s="1"/>
  <c r="Q211" i="2"/>
  <c r="E211" i="2" s="1"/>
  <c r="T212" i="2"/>
  <c r="U212" i="2" s="1"/>
  <c r="G212" i="2" s="1"/>
  <c r="I210" i="2"/>
  <c r="B215" i="2"/>
  <c r="C214" i="2"/>
  <c r="D213" i="2"/>
  <c r="N213" i="2"/>
  <c r="S213" i="2"/>
  <c r="O213" i="2"/>
  <c r="L213" i="2"/>
  <c r="R213" i="2"/>
  <c r="K213" i="2"/>
  <c r="P212" i="2"/>
  <c r="G211" i="2"/>
  <c r="H211" i="2"/>
  <c r="M212" i="2"/>
  <c r="M213" i="2" l="1"/>
  <c r="F211" i="2"/>
  <c r="J211" i="2" s="1"/>
  <c r="I211" i="2"/>
  <c r="H212" i="2"/>
  <c r="D214" i="2"/>
  <c r="K214" i="2"/>
  <c r="S214" i="2"/>
  <c r="O214" i="2"/>
  <c r="L214" i="2"/>
  <c r="R214" i="2"/>
  <c r="N214" i="2"/>
  <c r="C215" i="2"/>
  <c r="B216" i="2"/>
  <c r="Q212" i="2"/>
  <c r="T213" i="2"/>
  <c r="U213" i="2" s="1"/>
  <c r="P213" i="2"/>
  <c r="Q213" i="2" l="1"/>
  <c r="F213" i="2" s="1"/>
  <c r="P214" i="2"/>
  <c r="F212" i="2"/>
  <c r="J212" i="2" s="1"/>
  <c r="E212" i="2"/>
  <c r="I212" i="2" s="1"/>
  <c r="L215" i="2"/>
  <c r="N215" i="2"/>
  <c r="D215" i="2"/>
  <c r="K215" i="2"/>
  <c r="S215" i="2"/>
  <c r="O215" i="2"/>
  <c r="R215" i="2"/>
  <c r="B217" i="2"/>
  <c r="C216" i="2"/>
  <c r="T214" i="2"/>
  <c r="U214" i="2" s="1"/>
  <c r="M214" i="2"/>
  <c r="H213" i="2"/>
  <c r="G213" i="2"/>
  <c r="E213" i="2" l="1"/>
  <c r="I213" i="2" s="1"/>
  <c r="Q214" i="2"/>
  <c r="F214" i="2" s="1"/>
  <c r="H214" i="2"/>
  <c r="G214" i="2"/>
  <c r="P215" i="2"/>
  <c r="J213" i="2"/>
  <c r="R216" i="2"/>
  <c r="D216" i="2"/>
  <c r="N216" i="2"/>
  <c r="S216" i="2"/>
  <c r="O216" i="2"/>
  <c r="L216" i="2"/>
  <c r="K216" i="2"/>
  <c r="B218" i="2"/>
  <c r="C217" i="2"/>
  <c r="T215" i="2"/>
  <c r="U215" i="2" s="1"/>
  <c r="M215" i="2"/>
  <c r="J214" i="2" l="1"/>
  <c r="E214" i="2"/>
  <c r="I214" i="2" s="1"/>
  <c r="Q215" i="2"/>
  <c r="F215" i="2" s="1"/>
  <c r="T216" i="2"/>
  <c r="U216" i="2" s="1"/>
  <c r="G215" i="2"/>
  <c r="H215" i="2"/>
  <c r="C218" i="2"/>
  <c r="B219" i="2"/>
  <c r="L217" i="2"/>
  <c r="R217" i="2"/>
  <c r="N217" i="2"/>
  <c r="D217" i="2"/>
  <c r="K217" i="2"/>
  <c r="S217" i="2"/>
  <c r="O217" i="2"/>
  <c r="M216" i="2"/>
  <c r="P216" i="2"/>
  <c r="M217" i="2" l="1"/>
  <c r="E215" i="2"/>
  <c r="I215" i="2" s="1"/>
  <c r="J215" i="2"/>
  <c r="Q216" i="2"/>
  <c r="F216" i="2" s="1"/>
  <c r="G216" i="2"/>
  <c r="H216" i="2"/>
  <c r="S218" i="2"/>
  <c r="O218" i="2"/>
  <c r="L218" i="2"/>
  <c r="R218" i="2"/>
  <c r="D218" i="2"/>
  <c r="K218" i="2"/>
  <c r="N218" i="2"/>
  <c r="T217" i="2"/>
  <c r="U217" i="2" s="1"/>
  <c r="P217" i="2"/>
  <c r="C219" i="2"/>
  <c r="B220" i="2"/>
  <c r="Q217" i="2" l="1"/>
  <c r="F217" i="2" s="1"/>
  <c r="E216" i="2"/>
  <c r="I216" i="2" s="1"/>
  <c r="J216" i="2"/>
  <c r="P218" i="2"/>
  <c r="S219" i="2"/>
  <c r="O219" i="2"/>
  <c r="L219" i="2"/>
  <c r="R219" i="2"/>
  <c r="K219" i="2"/>
  <c r="D219" i="2"/>
  <c r="N219" i="2"/>
  <c r="H217" i="2"/>
  <c r="G217" i="2"/>
  <c r="T218" i="2"/>
  <c r="U218" i="2" s="1"/>
  <c r="B221" i="2"/>
  <c r="C220" i="2"/>
  <c r="M218" i="2"/>
  <c r="E217" i="2" l="1"/>
  <c r="I217" i="2" s="1"/>
  <c r="Q218" i="2"/>
  <c r="F218" i="2" s="1"/>
  <c r="M219" i="2"/>
  <c r="P219" i="2"/>
  <c r="C221" i="2"/>
  <c r="B222" i="2"/>
  <c r="D220" i="2"/>
  <c r="N220" i="2"/>
  <c r="S220" i="2"/>
  <c r="O220" i="2"/>
  <c r="K220" i="2"/>
  <c r="R220" i="2"/>
  <c r="L220" i="2"/>
  <c r="T219" i="2"/>
  <c r="U219" i="2" s="1"/>
  <c r="J217" i="2"/>
  <c r="G218" i="2"/>
  <c r="H218" i="2"/>
  <c r="E218" i="2" l="1"/>
  <c r="I218" i="2" s="1"/>
  <c r="Q219" i="2"/>
  <c r="F219" i="2" s="1"/>
  <c r="M220" i="2"/>
  <c r="L221" i="2"/>
  <c r="R221" i="2"/>
  <c r="K221" i="2"/>
  <c r="D221" i="2"/>
  <c r="N221" i="2"/>
  <c r="S221" i="2"/>
  <c r="O221" i="2"/>
  <c r="B223" i="2"/>
  <c r="C222" i="2"/>
  <c r="J218" i="2"/>
  <c r="G219" i="2"/>
  <c r="H219" i="2"/>
  <c r="T220" i="2"/>
  <c r="U220" i="2" s="1"/>
  <c r="P220" i="2"/>
  <c r="Q220" i="2" l="1"/>
  <c r="E220" i="2" s="1"/>
  <c r="E219" i="2"/>
  <c r="I219" i="2" s="1"/>
  <c r="J219" i="2"/>
  <c r="P221" i="2"/>
  <c r="S222" i="2"/>
  <c r="O222" i="2"/>
  <c r="L222" i="2"/>
  <c r="R222" i="2"/>
  <c r="N222" i="2"/>
  <c r="D222" i="2"/>
  <c r="K222" i="2"/>
  <c r="T221" i="2"/>
  <c r="U221" i="2" s="1"/>
  <c r="H220" i="2"/>
  <c r="G220" i="2"/>
  <c r="C223" i="2"/>
  <c r="B224" i="2"/>
  <c r="M221" i="2"/>
  <c r="M222" i="2" l="1"/>
  <c r="F220" i="2"/>
  <c r="J220" i="2" s="1"/>
  <c r="Q221" i="2"/>
  <c r="F221" i="2" s="1"/>
  <c r="I220" i="2"/>
  <c r="P222" i="2"/>
  <c r="Q222" i="2" s="1"/>
  <c r="S223" i="2"/>
  <c r="O223" i="2"/>
  <c r="L223" i="2"/>
  <c r="R223" i="2"/>
  <c r="K223" i="2"/>
  <c r="D223" i="2"/>
  <c r="N223" i="2"/>
  <c r="H221" i="2"/>
  <c r="G221" i="2"/>
  <c r="B225" i="2"/>
  <c r="C224" i="2"/>
  <c r="T222" i="2"/>
  <c r="U222" i="2" s="1"/>
  <c r="E221" i="2" l="1"/>
  <c r="I221" i="2" s="1"/>
  <c r="J221" i="2"/>
  <c r="P223" i="2"/>
  <c r="C225" i="2"/>
  <c r="B226" i="2"/>
  <c r="S224" i="2"/>
  <c r="O224" i="2"/>
  <c r="L224" i="2"/>
  <c r="D224" i="2"/>
  <c r="K224" i="2"/>
  <c r="R224" i="2"/>
  <c r="N224" i="2"/>
  <c r="M223" i="2"/>
  <c r="H222" i="2"/>
  <c r="G222" i="2"/>
  <c r="E222" i="2"/>
  <c r="F222" i="2"/>
  <c r="T223" i="2"/>
  <c r="U223" i="2" s="1"/>
  <c r="Q223" i="2" l="1"/>
  <c r="E223" i="2" s="1"/>
  <c r="P224" i="2"/>
  <c r="M224" i="2"/>
  <c r="J222" i="2"/>
  <c r="L225" i="2"/>
  <c r="R225" i="2"/>
  <c r="K225" i="2"/>
  <c r="D225" i="2"/>
  <c r="N225" i="2"/>
  <c r="S225" i="2"/>
  <c r="O225" i="2"/>
  <c r="C226" i="2"/>
  <c r="B227" i="2"/>
  <c r="I222" i="2"/>
  <c r="H223" i="2"/>
  <c r="G223" i="2"/>
  <c r="T224" i="2"/>
  <c r="U224" i="2" s="1"/>
  <c r="F223" i="2" l="1"/>
  <c r="J223" i="2" s="1"/>
  <c r="Q224" i="2"/>
  <c r="E224" i="2" s="1"/>
  <c r="I223" i="2"/>
  <c r="H224" i="2"/>
  <c r="G224" i="2"/>
  <c r="P225" i="2"/>
  <c r="R226" i="2"/>
  <c r="D226" i="2"/>
  <c r="O226" i="2"/>
  <c r="S226" i="2"/>
  <c r="N226" i="2"/>
  <c r="L226" i="2"/>
  <c r="K226" i="2"/>
  <c r="B228" i="2"/>
  <c r="C227" i="2"/>
  <c r="T225" i="2"/>
  <c r="U225" i="2" s="1"/>
  <c r="M225" i="2"/>
  <c r="F224" i="2" l="1"/>
  <c r="J224" i="2" s="1"/>
  <c r="I224" i="2"/>
  <c r="P226" i="2"/>
  <c r="B229" i="2"/>
  <c r="C228" i="2"/>
  <c r="N227" i="2"/>
  <c r="S227" i="2"/>
  <c r="O227" i="2"/>
  <c r="L227" i="2"/>
  <c r="R227" i="2"/>
  <c r="D227" i="2"/>
  <c r="K227" i="2"/>
  <c r="T226" i="2"/>
  <c r="U226" i="2" s="1"/>
  <c r="G225" i="2"/>
  <c r="H225" i="2"/>
  <c r="Q225" i="2"/>
  <c r="M226" i="2"/>
  <c r="T227" i="2" l="1"/>
  <c r="U227" i="2" s="1"/>
  <c r="G227" i="2" s="1"/>
  <c r="M227" i="2"/>
  <c r="Q226" i="2"/>
  <c r="E226" i="2" s="1"/>
  <c r="F225" i="2"/>
  <c r="J225" i="2" s="1"/>
  <c r="E225" i="2"/>
  <c r="I225" i="2" s="1"/>
  <c r="C229" i="2"/>
  <c r="B230" i="2"/>
  <c r="H226" i="2"/>
  <c r="G226" i="2"/>
  <c r="D228" i="2"/>
  <c r="N228" i="2"/>
  <c r="S228" i="2"/>
  <c r="L228" i="2"/>
  <c r="R228" i="2"/>
  <c r="K228" i="2"/>
  <c r="O228" i="2"/>
  <c r="P227" i="2"/>
  <c r="H227" i="2" l="1"/>
  <c r="Q227" i="2"/>
  <c r="F227" i="2" s="1"/>
  <c r="M228" i="2"/>
  <c r="T228" i="2"/>
  <c r="U228" i="2" s="1"/>
  <c r="H228" i="2" s="1"/>
  <c r="F226" i="2"/>
  <c r="J226" i="2" s="1"/>
  <c r="I226" i="2"/>
  <c r="P228" i="2"/>
  <c r="D229" i="2"/>
  <c r="O229" i="2"/>
  <c r="L229" i="2"/>
  <c r="R229" i="2"/>
  <c r="K229" i="2"/>
  <c r="S229" i="2"/>
  <c r="N229" i="2"/>
  <c r="B231" i="2"/>
  <c r="C230" i="2"/>
  <c r="J227" i="2" l="1"/>
  <c r="E227" i="2"/>
  <c r="I227" i="2" s="1"/>
  <c r="Q228" i="2"/>
  <c r="E228" i="2" s="1"/>
  <c r="G228" i="2"/>
  <c r="P229" i="2"/>
  <c r="T229" i="2"/>
  <c r="U229" i="2" s="1"/>
  <c r="B232" i="2"/>
  <c r="C231" i="2"/>
  <c r="R230" i="2"/>
  <c r="K230" i="2"/>
  <c r="D230" i="2"/>
  <c r="N230" i="2"/>
  <c r="L230" i="2"/>
  <c r="S230" i="2"/>
  <c r="O230" i="2"/>
  <c r="M229" i="2"/>
  <c r="I228" i="2" l="1"/>
  <c r="F228" i="2"/>
  <c r="J228" i="2" s="1"/>
  <c r="T230" i="2"/>
  <c r="U230" i="2" s="1"/>
  <c r="H230" i="2" s="1"/>
  <c r="B233" i="2"/>
  <c r="C232" i="2"/>
  <c r="R231" i="2"/>
  <c r="N231" i="2"/>
  <c r="D231" i="2"/>
  <c r="K231" i="2"/>
  <c r="L231" i="2"/>
  <c r="S231" i="2"/>
  <c r="O231" i="2"/>
  <c r="H229" i="2"/>
  <c r="G229" i="2"/>
  <c r="Q229" i="2"/>
  <c r="P230" i="2"/>
  <c r="M230" i="2"/>
  <c r="G230" i="2" l="1"/>
  <c r="T231" i="2"/>
  <c r="U231" i="2" s="1"/>
  <c r="G231" i="2" s="1"/>
  <c r="B234" i="2"/>
  <c r="C233" i="2"/>
  <c r="R232" i="2"/>
  <c r="K232" i="2"/>
  <c r="D232" i="2"/>
  <c r="O232" i="2"/>
  <c r="S232" i="2"/>
  <c r="N232" i="2"/>
  <c r="L232" i="2"/>
  <c r="M231" i="2"/>
  <c r="F229" i="2"/>
  <c r="J229" i="2" s="1"/>
  <c r="E229" i="2"/>
  <c r="I229" i="2" s="1"/>
  <c r="Q230" i="2"/>
  <c r="P231" i="2"/>
  <c r="H231" i="2" l="1"/>
  <c r="Q231" i="2"/>
  <c r="E231" i="2" s="1"/>
  <c r="I231" i="2" s="1"/>
  <c r="C234" i="2"/>
  <c r="B235" i="2"/>
  <c r="R233" i="2"/>
  <c r="K233" i="2"/>
  <c r="D233" i="2"/>
  <c r="N233" i="2"/>
  <c r="L233" i="2"/>
  <c r="S233" i="2"/>
  <c r="O233" i="2"/>
  <c r="E230" i="2"/>
  <c r="I230" i="2" s="1"/>
  <c r="F230" i="2"/>
  <c r="J230" i="2" s="1"/>
  <c r="T232" i="2"/>
  <c r="U232" i="2" s="1"/>
  <c r="P232" i="2"/>
  <c r="M232" i="2"/>
  <c r="F231" i="2" l="1"/>
  <c r="J231" i="2" s="1"/>
  <c r="T233" i="2"/>
  <c r="U233" i="2" s="1"/>
  <c r="G233" i="2" s="1"/>
  <c r="L234" i="2"/>
  <c r="D234" i="2"/>
  <c r="K234" i="2"/>
  <c r="S234" i="2"/>
  <c r="O234" i="2"/>
  <c r="R234" i="2"/>
  <c r="N234" i="2"/>
  <c r="H232" i="2"/>
  <c r="G232" i="2"/>
  <c r="B236" i="2"/>
  <c r="C235" i="2"/>
  <c r="M233" i="2"/>
  <c r="Q232" i="2"/>
  <c r="P233" i="2"/>
  <c r="T234" i="2" l="1"/>
  <c r="U234" i="2" s="1"/>
  <c r="H234" i="2" s="1"/>
  <c r="H233" i="2"/>
  <c r="F232" i="2"/>
  <c r="J232" i="2" s="1"/>
  <c r="E232" i="2"/>
  <c r="I232" i="2" s="1"/>
  <c r="D235" i="2"/>
  <c r="N235" i="2"/>
  <c r="L235" i="2"/>
  <c r="R235" i="2"/>
  <c r="K235" i="2"/>
  <c r="S235" i="2"/>
  <c r="O235" i="2"/>
  <c r="P234" i="2"/>
  <c r="M234" i="2"/>
  <c r="Q233" i="2"/>
  <c r="B237" i="2"/>
  <c r="C236" i="2"/>
  <c r="G234" i="2" l="1"/>
  <c r="T235" i="2"/>
  <c r="U235" i="2" s="1"/>
  <c r="H235" i="2" s="1"/>
  <c r="Q234" i="2"/>
  <c r="F234" i="2" s="1"/>
  <c r="J234" i="2" s="1"/>
  <c r="R236" i="2"/>
  <c r="K236" i="2"/>
  <c r="D236" i="2"/>
  <c r="N236" i="2"/>
  <c r="O236" i="2"/>
  <c r="S236" i="2"/>
  <c r="L236" i="2"/>
  <c r="C237" i="2"/>
  <c r="B238" i="2"/>
  <c r="F233" i="2"/>
  <c r="J233" i="2" s="1"/>
  <c r="E233" i="2"/>
  <c r="I233" i="2" s="1"/>
  <c r="M235" i="2"/>
  <c r="P235" i="2"/>
  <c r="G235" i="2" l="1"/>
  <c r="E234" i="2"/>
  <c r="I234" i="2" s="1"/>
  <c r="T236" i="2"/>
  <c r="U236" i="2" s="1"/>
  <c r="H236" i="2" s="1"/>
  <c r="S237" i="2"/>
  <c r="O237" i="2"/>
  <c r="R237" i="2"/>
  <c r="N237" i="2"/>
  <c r="D237" i="2"/>
  <c r="K237" i="2"/>
  <c r="L237" i="2"/>
  <c r="M236" i="2"/>
  <c r="C238" i="2"/>
  <c r="B239" i="2"/>
  <c r="Q235" i="2"/>
  <c r="P236" i="2"/>
  <c r="T237" i="2" l="1"/>
  <c r="U237" i="2" s="1"/>
  <c r="G237" i="2" s="1"/>
  <c r="G236" i="2"/>
  <c r="P237" i="2"/>
  <c r="F235" i="2"/>
  <c r="J235" i="2" s="1"/>
  <c r="E235" i="2"/>
  <c r="I235" i="2" s="1"/>
  <c r="D238" i="2"/>
  <c r="K238" i="2"/>
  <c r="S238" i="2"/>
  <c r="O238" i="2"/>
  <c r="R238" i="2"/>
  <c r="N238" i="2"/>
  <c r="L238" i="2"/>
  <c r="B240" i="2"/>
  <c r="C239" i="2"/>
  <c r="Q236" i="2"/>
  <c r="M237" i="2"/>
  <c r="Q237" i="2" l="1"/>
  <c r="E237" i="2" s="1"/>
  <c r="I237" i="2" s="1"/>
  <c r="H237" i="2"/>
  <c r="R239" i="2"/>
  <c r="N239" i="2"/>
  <c r="D239" i="2"/>
  <c r="O239" i="2"/>
  <c r="L239" i="2"/>
  <c r="S239" i="2"/>
  <c r="K239" i="2"/>
  <c r="T238" i="2"/>
  <c r="U238" i="2" s="1"/>
  <c r="E236" i="2"/>
  <c r="I236" i="2" s="1"/>
  <c r="F236" i="2"/>
  <c r="J236" i="2" s="1"/>
  <c r="C240" i="2"/>
  <c r="B241" i="2"/>
  <c r="P238" i="2"/>
  <c r="M238" i="2"/>
  <c r="F237" i="2" l="1"/>
  <c r="J237" i="2" s="1"/>
  <c r="T239" i="2"/>
  <c r="U239" i="2" s="1"/>
  <c r="H239" i="2" s="1"/>
  <c r="B242" i="2"/>
  <c r="C241" i="2"/>
  <c r="G238" i="2"/>
  <c r="H238" i="2"/>
  <c r="P239" i="2"/>
  <c r="S240" i="2"/>
  <c r="O240" i="2"/>
  <c r="R240" i="2"/>
  <c r="N240" i="2"/>
  <c r="L240" i="2"/>
  <c r="D240" i="2"/>
  <c r="K240" i="2"/>
  <c r="M239" i="2"/>
  <c r="Q238" i="2"/>
  <c r="Q239" i="2" l="1"/>
  <c r="E239" i="2" s="1"/>
  <c r="G239" i="2"/>
  <c r="M240" i="2"/>
  <c r="T240" i="2"/>
  <c r="U240" i="2" s="1"/>
  <c r="H240" i="2" s="1"/>
  <c r="C242" i="2"/>
  <c r="B243" i="2"/>
  <c r="F238" i="2"/>
  <c r="J238" i="2" s="1"/>
  <c r="E238" i="2"/>
  <c r="I238" i="2" s="1"/>
  <c r="R241" i="2"/>
  <c r="K241" i="2"/>
  <c r="D241" i="2"/>
  <c r="N241" i="2"/>
  <c r="S241" i="2"/>
  <c r="O241" i="2"/>
  <c r="L241" i="2"/>
  <c r="P240" i="2"/>
  <c r="F239" i="2" l="1"/>
  <c r="J239" i="2" s="1"/>
  <c r="I239" i="2"/>
  <c r="M241" i="2"/>
  <c r="G240" i="2"/>
  <c r="Q240" i="2"/>
  <c r="E240" i="2" s="1"/>
  <c r="S242" i="2"/>
  <c r="O242" i="2"/>
  <c r="L242" i="2"/>
  <c r="D242" i="2"/>
  <c r="N242" i="2"/>
  <c r="R242" i="2"/>
  <c r="K242" i="2"/>
  <c r="P241" i="2"/>
  <c r="T241" i="2"/>
  <c r="U241" i="2" s="1"/>
  <c r="C243" i="2"/>
  <c r="B244" i="2"/>
  <c r="M242" i="2" l="1"/>
  <c r="I240" i="2"/>
  <c r="Q241" i="2"/>
  <c r="F241" i="2" s="1"/>
  <c r="T242" i="2"/>
  <c r="U242" i="2" s="1"/>
  <c r="G242" i="2" s="1"/>
  <c r="F240" i="2"/>
  <c r="J240" i="2" s="1"/>
  <c r="P242" i="2"/>
  <c r="H241" i="2"/>
  <c r="G241" i="2"/>
  <c r="C244" i="2"/>
  <c r="B245" i="2"/>
  <c r="R243" i="2"/>
  <c r="N243" i="2"/>
  <c r="D243" i="2"/>
  <c r="K243" i="2"/>
  <c r="O243" i="2"/>
  <c r="S243" i="2"/>
  <c r="L243" i="2"/>
  <c r="Q242" i="2" l="1"/>
  <c r="E242" i="2" s="1"/>
  <c r="I242" i="2" s="1"/>
  <c r="H242" i="2"/>
  <c r="E241" i="2"/>
  <c r="I241" i="2" s="1"/>
  <c r="T243" i="2"/>
  <c r="U243" i="2" s="1"/>
  <c r="H243" i="2" s="1"/>
  <c r="J241" i="2"/>
  <c r="P243" i="2"/>
  <c r="D244" i="2"/>
  <c r="N244" i="2"/>
  <c r="S244" i="2"/>
  <c r="O244" i="2"/>
  <c r="R244" i="2"/>
  <c r="K244" i="2"/>
  <c r="L244" i="2"/>
  <c r="C245" i="2"/>
  <c r="B246" i="2"/>
  <c r="M243" i="2"/>
  <c r="F242" i="2" l="1"/>
  <c r="J242" i="2" s="1"/>
  <c r="T244" i="2"/>
  <c r="U244" i="2" s="1"/>
  <c r="G244" i="2" s="1"/>
  <c r="Q243" i="2"/>
  <c r="E243" i="2" s="1"/>
  <c r="M244" i="2"/>
  <c r="G243" i="2"/>
  <c r="D245" i="2"/>
  <c r="N245" i="2"/>
  <c r="L245" i="2"/>
  <c r="R245" i="2"/>
  <c r="K245" i="2"/>
  <c r="S245" i="2"/>
  <c r="O245" i="2"/>
  <c r="C246" i="2"/>
  <c r="B247" i="2"/>
  <c r="P244" i="2"/>
  <c r="M245" i="2" l="1"/>
  <c r="Q244" i="2"/>
  <c r="E244" i="2" s="1"/>
  <c r="I244" i="2" s="1"/>
  <c r="H244" i="2"/>
  <c r="F243" i="2"/>
  <c r="J243" i="2" s="1"/>
  <c r="I243" i="2"/>
  <c r="P245" i="2"/>
  <c r="B248" i="2"/>
  <c r="C247" i="2"/>
  <c r="L246" i="2"/>
  <c r="R246" i="2"/>
  <c r="K246" i="2"/>
  <c r="S246" i="2"/>
  <c r="O246" i="2"/>
  <c r="D246" i="2"/>
  <c r="N246" i="2"/>
  <c r="T245" i="2"/>
  <c r="U245" i="2" s="1"/>
  <c r="F244" i="2" l="1"/>
  <c r="J244" i="2" s="1"/>
  <c r="Q245" i="2"/>
  <c r="E245" i="2" s="1"/>
  <c r="M246" i="2"/>
  <c r="P246" i="2"/>
  <c r="G245" i="2"/>
  <c r="H245" i="2"/>
  <c r="B249" i="2"/>
  <c r="C248" i="2"/>
  <c r="D247" i="2"/>
  <c r="N247" i="2"/>
  <c r="S247" i="2"/>
  <c r="O247" i="2"/>
  <c r="L247" i="2"/>
  <c r="R247" i="2"/>
  <c r="K247" i="2"/>
  <c r="T246" i="2"/>
  <c r="U246" i="2" s="1"/>
  <c r="F245" i="2" l="1"/>
  <c r="J245" i="2" s="1"/>
  <c r="Q246" i="2"/>
  <c r="F246" i="2" s="1"/>
  <c r="T247" i="2"/>
  <c r="U247" i="2" s="1"/>
  <c r="G247" i="2" s="1"/>
  <c r="I245" i="2"/>
  <c r="H246" i="2"/>
  <c r="G246" i="2"/>
  <c r="B250" i="2"/>
  <c r="C249" i="2"/>
  <c r="P247" i="2"/>
  <c r="D248" i="2"/>
  <c r="K248" i="2"/>
  <c r="R248" i="2"/>
  <c r="L248" i="2"/>
  <c r="N248" i="2"/>
  <c r="S248" i="2"/>
  <c r="O248" i="2"/>
  <c r="M247" i="2"/>
  <c r="E246" i="2" l="1"/>
  <c r="I246" i="2" s="1"/>
  <c r="M248" i="2"/>
  <c r="H247" i="2"/>
  <c r="J246" i="2"/>
  <c r="B251" i="2"/>
  <c r="C250" i="2"/>
  <c r="S249" i="2"/>
  <c r="O249" i="2"/>
  <c r="L249" i="2"/>
  <c r="K249" i="2"/>
  <c r="D249" i="2"/>
  <c r="N249" i="2"/>
  <c r="R249" i="2"/>
  <c r="Q247" i="2"/>
  <c r="P248" i="2"/>
  <c r="T248" i="2"/>
  <c r="U248" i="2" s="1"/>
  <c r="P249" i="2" l="1"/>
  <c r="Q248" i="2"/>
  <c r="F248" i="2" s="1"/>
  <c r="G248" i="2"/>
  <c r="H248" i="2"/>
  <c r="B252" i="2"/>
  <c r="C251" i="2"/>
  <c r="L250" i="2"/>
  <c r="K250" i="2"/>
  <c r="D250" i="2"/>
  <c r="N250" i="2"/>
  <c r="S250" i="2"/>
  <c r="O250" i="2"/>
  <c r="R250" i="2"/>
  <c r="T249" i="2"/>
  <c r="U249" i="2" s="1"/>
  <c r="M249" i="2"/>
  <c r="F247" i="2"/>
  <c r="J247" i="2" s="1"/>
  <c r="E247" i="2"/>
  <c r="I247" i="2" s="1"/>
  <c r="Q249" i="2" l="1"/>
  <c r="E249" i="2" s="1"/>
  <c r="T250" i="2"/>
  <c r="U250" i="2" s="1"/>
  <c r="G250" i="2" s="1"/>
  <c r="E248" i="2"/>
  <c r="I248" i="2" s="1"/>
  <c r="P250" i="2"/>
  <c r="J248" i="2"/>
  <c r="B253" i="2"/>
  <c r="C252" i="2"/>
  <c r="R251" i="2"/>
  <c r="L251" i="2"/>
  <c r="N251" i="2"/>
  <c r="D251" i="2"/>
  <c r="K251" i="2"/>
  <c r="S251" i="2"/>
  <c r="O251" i="2"/>
  <c r="H249" i="2"/>
  <c r="G249" i="2"/>
  <c r="M250" i="2"/>
  <c r="F249" i="2" l="1"/>
  <c r="J249" i="2" s="1"/>
  <c r="H250" i="2"/>
  <c r="Q250" i="2"/>
  <c r="F250" i="2" s="1"/>
  <c r="M251" i="2"/>
  <c r="T251" i="2"/>
  <c r="U251" i="2" s="1"/>
  <c r="H251" i="2" s="1"/>
  <c r="C253" i="2"/>
  <c r="B254" i="2"/>
  <c r="L252" i="2"/>
  <c r="N252" i="2"/>
  <c r="D252" i="2"/>
  <c r="K252" i="2"/>
  <c r="S252" i="2"/>
  <c r="O252" i="2"/>
  <c r="R252" i="2"/>
  <c r="P251" i="2"/>
  <c r="I249" i="2"/>
  <c r="J250" i="2" l="1"/>
  <c r="E250" i="2"/>
  <c r="I250" i="2" s="1"/>
  <c r="Q251" i="2"/>
  <c r="F251" i="2" s="1"/>
  <c r="J251" i="2" s="1"/>
  <c r="G251" i="2"/>
  <c r="T252" i="2"/>
  <c r="U252" i="2" s="1"/>
  <c r="G252" i="2" s="1"/>
  <c r="M252" i="2"/>
  <c r="R253" i="2"/>
  <c r="K253" i="2"/>
  <c r="D253" i="2"/>
  <c r="N253" i="2"/>
  <c r="L253" i="2"/>
  <c r="S253" i="2"/>
  <c r="O253" i="2"/>
  <c r="C254" i="2"/>
  <c r="B255" i="2"/>
  <c r="P252" i="2"/>
  <c r="T253" i="2" l="1"/>
  <c r="U253" i="2" s="1"/>
  <c r="H253" i="2" s="1"/>
  <c r="E251" i="2"/>
  <c r="I251" i="2" s="1"/>
  <c r="P253" i="2"/>
  <c r="Q252" i="2"/>
  <c r="E252" i="2" s="1"/>
  <c r="I252" i="2" s="1"/>
  <c r="H252" i="2"/>
  <c r="L254" i="2"/>
  <c r="R254" i="2"/>
  <c r="N254" i="2"/>
  <c r="D254" i="2"/>
  <c r="K254" i="2"/>
  <c r="S254" i="2"/>
  <c r="O254" i="2"/>
  <c r="M253" i="2"/>
  <c r="B256" i="2"/>
  <c r="C255" i="2"/>
  <c r="G253" i="2" l="1"/>
  <c r="F252" i="2"/>
  <c r="J252" i="2" s="1"/>
  <c r="M254" i="2"/>
  <c r="Q253" i="2"/>
  <c r="E253" i="2" s="1"/>
  <c r="T254" i="2"/>
  <c r="U254" i="2" s="1"/>
  <c r="G254" i="2" s="1"/>
  <c r="P254" i="2"/>
  <c r="C256" i="2"/>
  <c r="B257" i="2"/>
  <c r="D255" i="2"/>
  <c r="K255" i="2"/>
  <c r="S255" i="2"/>
  <c r="L255" i="2"/>
  <c r="R255" i="2"/>
  <c r="N255" i="2"/>
  <c r="O255" i="2"/>
  <c r="I253" i="2" l="1"/>
  <c r="Q254" i="2"/>
  <c r="E254" i="2" s="1"/>
  <c r="I254" i="2" s="1"/>
  <c r="M255" i="2"/>
  <c r="F253" i="2"/>
  <c r="J253" i="2" s="1"/>
  <c r="H254" i="2"/>
  <c r="T255" i="2"/>
  <c r="U255" i="2" s="1"/>
  <c r="G255" i="2" s="1"/>
  <c r="R256" i="2"/>
  <c r="N256" i="2"/>
  <c r="D256" i="2"/>
  <c r="K256" i="2"/>
  <c r="S256" i="2"/>
  <c r="O256" i="2"/>
  <c r="L256" i="2"/>
  <c r="C257" i="2"/>
  <c r="B258" i="2"/>
  <c r="P255" i="2"/>
  <c r="F254" i="2" l="1"/>
  <c r="J254" i="2" s="1"/>
  <c r="Q255" i="2"/>
  <c r="F255" i="2" s="1"/>
  <c r="H255" i="2"/>
  <c r="T256" i="2"/>
  <c r="U256" i="2" s="1"/>
  <c r="G256" i="2" s="1"/>
  <c r="C258" i="2"/>
  <c r="B259" i="2"/>
  <c r="P256" i="2"/>
  <c r="S257" i="2"/>
  <c r="O257" i="2"/>
  <c r="R257" i="2"/>
  <c r="D257" i="2"/>
  <c r="N257" i="2"/>
  <c r="L257" i="2"/>
  <c r="K257" i="2"/>
  <c r="M256" i="2"/>
  <c r="E255" i="2" l="1"/>
  <c r="I255" i="2" s="1"/>
  <c r="H256" i="2"/>
  <c r="J255" i="2"/>
  <c r="T257" i="2"/>
  <c r="U257" i="2" s="1"/>
  <c r="G257" i="2" s="1"/>
  <c r="D258" i="2"/>
  <c r="K258" i="2"/>
  <c r="L258" i="2"/>
  <c r="R258" i="2"/>
  <c r="N258" i="2"/>
  <c r="S258" i="2"/>
  <c r="O258" i="2"/>
  <c r="B260" i="2"/>
  <c r="C259" i="2"/>
  <c r="M257" i="2"/>
  <c r="Q256" i="2"/>
  <c r="P257" i="2"/>
  <c r="H257" i="2" l="1"/>
  <c r="T258" i="2"/>
  <c r="U258" i="2" s="1"/>
  <c r="G258" i="2" s="1"/>
  <c r="F256" i="2"/>
  <c r="J256" i="2" s="1"/>
  <c r="E256" i="2"/>
  <c r="I256" i="2" s="1"/>
  <c r="B261" i="2"/>
  <c r="C260" i="2"/>
  <c r="D259" i="2"/>
  <c r="N259" i="2"/>
  <c r="S259" i="2"/>
  <c r="O259" i="2"/>
  <c r="L259" i="2"/>
  <c r="R259" i="2"/>
  <c r="K259" i="2"/>
  <c r="P258" i="2"/>
  <c r="Q257" i="2"/>
  <c r="M258" i="2"/>
  <c r="Q258" i="2" l="1"/>
  <c r="F258" i="2" s="1"/>
  <c r="H258" i="2"/>
  <c r="C261" i="2"/>
  <c r="B262" i="2"/>
  <c r="R260" i="2"/>
  <c r="N260" i="2"/>
  <c r="D260" i="2"/>
  <c r="K260" i="2"/>
  <c r="S260" i="2"/>
  <c r="O260" i="2"/>
  <c r="L260" i="2"/>
  <c r="M259" i="2"/>
  <c r="E257" i="2"/>
  <c r="I257" i="2" s="1"/>
  <c r="F257" i="2"/>
  <c r="J257" i="2" s="1"/>
  <c r="T259" i="2"/>
  <c r="U259" i="2" s="1"/>
  <c r="P259" i="2"/>
  <c r="J258" i="2" l="1"/>
  <c r="E258" i="2"/>
  <c r="I258" i="2" s="1"/>
  <c r="T260" i="2"/>
  <c r="U260" i="2" s="1"/>
  <c r="H260" i="2" s="1"/>
  <c r="S261" i="2"/>
  <c r="O261" i="2"/>
  <c r="R261" i="2"/>
  <c r="L261" i="2"/>
  <c r="K261" i="2"/>
  <c r="D261" i="2"/>
  <c r="N261" i="2"/>
  <c r="B263" i="2"/>
  <c r="C262" i="2"/>
  <c r="Q259" i="2"/>
  <c r="M260" i="2"/>
  <c r="G259" i="2"/>
  <c r="H259" i="2"/>
  <c r="P260" i="2"/>
  <c r="M261" i="2" l="1"/>
  <c r="P261" i="2"/>
  <c r="G260" i="2"/>
  <c r="Q260" i="2"/>
  <c r="F260" i="2" s="1"/>
  <c r="J260" i="2" s="1"/>
  <c r="D262" i="2"/>
  <c r="N262" i="2"/>
  <c r="L262" i="2"/>
  <c r="R262" i="2"/>
  <c r="K262" i="2"/>
  <c r="S262" i="2"/>
  <c r="O262" i="2"/>
  <c r="B264" i="2"/>
  <c r="C263" i="2"/>
  <c r="T261" i="2"/>
  <c r="U261" i="2" s="1"/>
  <c r="F259" i="2"/>
  <c r="J259" i="2" s="1"/>
  <c r="E259" i="2"/>
  <c r="I259" i="2" s="1"/>
  <c r="E260" i="2" l="1"/>
  <c r="I260" i="2" s="1"/>
  <c r="M262" i="2"/>
  <c r="Q261" i="2"/>
  <c r="F261" i="2" s="1"/>
  <c r="G261" i="2"/>
  <c r="H261" i="2"/>
  <c r="C264" i="2"/>
  <c r="B265" i="2"/>
  <c r="P262" i="2"/>
  <c r="L263" i="2"/>
  <c r="R263" i="2"/>
  <c r="D263" i="2"/>
  <c r="N263" i="2"/>
  <c r="S263" i="2"/>
  <c r="O263" i="2"/>
  <c r="K263" i="2"/>
  <c r="T262" i="2"/>
  <c r="U262" i="2" s="1"/>
  <c r="J261" i="2" l="1"/>
  <c r="Q262" i="2"/>
  <c r="F262" i="2" s="1"/>
  <c r="E261" i="2"/>
  <c r="I261" i="2" s="1"/>
  <c r="M263" i="2"/>
  <c r="P263" i="2"/>
  <c r="H262" i="2"/>
  <c r="G262" i="2"/>
  <c r="L264" i="2"/>
  <c r="N264" i="2"/>
  <c r="D264" i="2"/>
  <c r="K264" i="2"/>
  <c r="S264" i="2"/>
  <c r="O264" i="2"/>
  <c r="R264" i="2"/>
  <c r="B266" i="2"/>
  <c r="C265" i="2"/>
  <c r="T263" i="2"/>
  <c r="U263" i="2" s="1"/>
  <c r="E262" i="2" l="1"/>
  <c r="I262" i="2" s="1"/>
  <c r="Q263" i="2"/>
  <c r="E263" i="2" s="1"/>
  <c r="B267" i="2"/>
  <c r="C266" i="2"/>
  <c r="T264" i="2"/>
  <c r="U264" i="2" s="1"/>
  <c r="J262" i="2"/>
  <c r="M264" i="2"/>
  <c r="L265" i="2"/>
  <c r="R265" i="2"/>
  <c r="N265" i="2"/>
  <c r="S265" i="2"/>
  <c r="K265" i="2"/>
  <c r="D265" i="2"/>
  <c r="O265" i="2"/>
  <c r="G263" i="2"/>
  <c r="H263" i="2"/>
  <c r="P264" i="2"/>
  <c r="M265" i="2" l="1"/>
  <c r="F263" i="2"/>
  <c r="J263" i="2" s="1"/>
  <c r="T265" i="2"/>
  <c r="U265" i="2" s="1"/>
  <c r="G265" i="2" s="1"/>
  <c r="G264" i="2"/>
  <c r="H264" i="2"/>
  <c r="I263" i="2"/>
  <c r="C267" i="2"/>
  <c r="B268" i="2"/>
  <c r="S266" i="2"/>
  <c r="O266" i="2"/>
  <c r="R266" i="2"/>
  <c r="K266" i="2"/>
  <c r="D266" i="2"/>
  <c r="N266" i="2"/>
  <c r="L266" i="2"/>
  <c r="P265" i="2"/>
  <c r="Q264" i="2"/>
  <c r="Q265" i="2" l="1"/>
  <c r="F265" i="2" s="1"/>
  <c r="H265" i="2"/>
  <c r="T266" i="2"/>
  <c r="U266" i="2" s="1"/>
  <c r="H266" i="2" s="1"/>
  <c r="E265" i="2"/>
  <c r="I265" i="2" s="1"/>
  <c r="D267" i="2"/>
  <c r="N267" i="2"/>
  <c r="R267" i="2"/>
  <c r="K267" i="2"/>
  <c r="S267" i="2"/>
  <c r="O267" i="2"/>
  <c r="L267" i="2"/>
  <c r="P266" i="2"/>
  <c r="F264" i="2"/>
  <c r="J264" i="2" s="1"/>
  <c r="E264" i="2"/>
  <c r="I264" i="2" s="1"/>
  <c r="B269" i="2"/>
  <c r="C268" i="2"/>
  <c r="M266" i="2"/>
  <c r="J265" i="2" l="1"/>
  <c r="Q266" i="2"/>
  <c r="E266" i="2" s="1"/>
  <c r="G266" i="2"/>
  <c r="P267" i="2"/>
  <c r="T267" i="2"/>
  <c r="U267" i="2" s="1"/>
  <c r="B270" i="2"/>
  <c r="C269" i="2"/>
  <c r="S268" i="2"/>
  <c r="O268" i="2"/>
  <c r="L268" i="2"/>
  <c r="N268" i="2"/>
  <c r="D268" i="2"/>
  <c r="K268" i="2"/>
  <c r="R268" i="2"/>
  <c r="M267" i="2"/>
  <c r="I266" i="2" l="1"/>
  <c r="M268" i="2"/>
  <c r="F266" i="2"/>
  <c r="J266" i="2" s="1"/>
  <c r="C270" i="2"/>
  <c r="B271" i="2"/>
  <c r="S269" i="2"/>
  <c r="O269" i="2"/>
  <c r="L269" i="2"/>
  <c r="D269" i="2"/>
  <c r="K269" i="2"/>
  <c r="R269" i="2"/>
  <c r="N269" i="2"/>
  <c r="T268" i="2"/>
  <c r="U268" i="2" s="1"/>
  <c r="Q267" i="2"/>
  <c r="P268" i="2"/>
  <c r="G267" i="2"/>
  <c r="H267" i="2"/>
  <c r="Q268" i="2" l="1"/>
  <c r="E268" i="2" s="1"/>
  <c r="P269" i="2"/>
  <c r="M269" i="2"/>
  <c r="E267" i="2"/>
  <c r="I267" i="2" s="1"/>
  <c r="F267" i="2"/>
  <c r="J267" i="2" s="1"/>
  <c r="R270" i="2"/>
  <c r="K270" i="2"/>
  <c r="D270" i="2"/>
  <c r="N270" i="2"/>
  <c r="L270" i="2"/>
  <c r="S270" i="2"/>
  <c r="O270" i="2"/>
  <c r="G268" i="2"/>
  <c r="H268" i="2"/>
  <c r="B272" i="2"/>
  <c r="C271" i="2"/>
  <c r="T269" i="2"/>
  <c r="U269" i="2" s="1"/>
  <c r="F268" i="2" l="1"/>
  <c r="J268" i="2" s="1"/>
  <c r="M270" i="2"/>
  <c r="Q269" i="2"/>
  <c r="F269" i="2" s="1"/>
  <c r="P270" i="2"/>
  <c r="G269" i="2"/>
  <c r="H269" i="2"/>
  <c r="T270" i="2"/>
  <c r="U270" i="2" s="1"/>
  <c r="I268" i="2"/>
  <c r="B273" i="2"/>
  <c r="C272" i="2"/>
  <c r="D271" i="2"/>
  <c r="N271" i="2"/>
  <c r="O271" i="2"/>
  <c r="R271" i="2"/>
  <c r="K271" i="2"/>
  <c r="S271" i="2"/>
  <c r="L271" i="2"/>
  <c r="Q270" i="2" l="1"/>
  <c r="F270" i="2" s="1"/>
  <c r="M271" i="2"/>
  <c r="J269" i="2"/>
  <c r="E269" i="2"/>
  <c r="I269" i="2" s="1"/>
  <c r="T271" i="2"/>
  <c r="U271" i="2" s="1"/>
  <c r="G271" i="2" s="1"/>
  <c r="P271" i="2"/>
  <c r="C273" i="2"/>
  <c r="B274" i="2"/>
  <c r="R272" i="2"/>
  <c r="K272" i="2"/>
  <c r="D272" i="2"/>
  <c r="O272" i="2"/>
  <c r="S272" i="2"/>
  <c r="N272" i="2"/>
  <c r="L272" i="2"/>
  <c r="G270" i="2"/>
  <c r="H270" i="2"/>
  <c r="Q271" i="2" l="1"/>
  <c r="F271" i="2" s="1"/>
  <c r="E270" i="2"/>
  <c r="I270" i="2" s="1"/>
  <c r="H271" i="2"/>
  <c r="J270" i="2"/>
  <c r="D273" i="2"/>
  <c r="N273" i="2"/>
  <c r="S273" i="2"/>
  <c r="O273" i="2"/>
  <c r="K273" i="2"/>
  <c r="L273" i="2"/>
  <c r="R273" i="2"/>
  <c r="B275" i="2"/>
  <c r="C274" i="2"/>
  <c r="T272" i="2"/>
  <c r="U272" i="2" s="1"/>
  <c r="P272" i="2"/>
  <c r="M272" i="2"/>
  <c r="T273" i="2" l="1"/>
  <c r="U273" i="2" s="1"/>
  <c r="H273" i="2" s="1"/>
  <c r="E271" i="2"/>
  <c r="I271" i="2" s="1"/>
  <c r="J271" i="2"/>
  <c r="M273" i="2"/>
  <c r="S274" i="2"/>
  <c r="O274" i="2"/>
  <c r="R274" i="2"/>
  <c r="N274" i="2"/>
  <c r="D274" i="2"/>
  <c r="K274" i="2"/>
  <c r="L274" i="2"/>
  <c r="G272" i="2"/>
  <c r="H272" i="2"/>
  <c r="C275" i="2"/>
  <c r="B276" i="2"/>
  <c r="Q272" i="2"/>
  <c r="P273" i="2"/>
  <c r="G273" i="2" l="1"/>
  <c r="Q273" i="2"/>
  <c r="F273" i="2" s="1"/>
  <c r="J273" i="2" s="1"/>
  <c r="B277" i="2"/>
  <c r="C276" i="2"/>
  <c r="M274" i="2"/>
  <c r="E272" i="2"/>
  <c r="I272" i="2" s="1"/>
  <c r="F272" i="2"/>
  <c r="J272" i="2" s="1"/>
  <c r="D275" i="2"/>
  <c r="N275" i="2"/>
  <c r="S275" i="2"/>
  <c r="L275" i="2"/>
  <c r="R275" i="2"/>
  <c r="K275" i="2"/>
  <c r="O275" i="2"/>
  <c r="T274" i="2"/>
  <c r="U274" i="2" s="1"/>
  <c r="P274" i="2"/>
  <c r="E273" i="2" l="1"/>
  <c r="I273" i="2" s="1"/>
  <c r="P275" i="2"/>
  <c r="T275" i="2"/>
  <c r="U275" i="2" s="1"/>
  <c r="G275" i="2" s="1"/>
  <c r="G274" i="2"/>
  <c r="H274" i="2"/>
  <c r="B278" i="2"/>
  <c r="C277" i="2"/>
  <c r="L276" i="2"/>
  <c r="K276" i="2"/>
  <c r="D276" i="2"/>
  <c r="N276" i="2"/>
  <c r="S276" i="2"/>
  <c r="O276" i="2"/>
  <c r="R276" i="2"/>
  <c r="M275" i="2"/>
  <c r="Q274" i="2"/>
  <c r="H275" i="2" l="1"/>
  <c r="Q275" i="2"/>
  <c r="E275" i="2" s="1"/>
  <c r="I275" i="2" s="1"/>
  <c r="E274" i="2"/>
  <c r="I274" i="2" s="1"/>
  <c r="F274" i="2"/>
  <c r="J274" i="2" s="1"/>
  <c r="M276" i="2"/>
  <c r="B279" i="2"/>
  <c r="C278" i="2"/>
  <c r="L277" i="2"/>
  <c r="R277" i="2"/>
  <c r="D277" i="2"/>
  <c r="K277" i="2"/>
  <c r="S277" i="2"/>
  <c r="O277" i="2"/>
  <c r="N277" i="2"/>
  <c r="T276" i="2"/>
  <c r="U276" i="2" s="1"/>
  <c r="P276" i="2"/>
  <c r="T277" i="2" l="1"/>
  <c r="U277" i="2" s="1"/>
  <c r="G277" i="2" s="1"/>
  <c r="F275" i="2"/>
  <c r="J275" i="2" s="1"/>
  <c r="M277" i="2"/>
  <c r="P277" i="2"/>
  <c r="Q276" i="2"/>
  <c r="R278" i="2"/>
  <c r="N278" i="2"/>
  <c r="D278" i="2"/>
  <c r="K278" i="2"/>
  <c r="S278" i="2"/>
  <c r="O278" i="2"/>
  <c r="L278" i="2"/>
  <c r="G276" i="2"/>
  <c r="H276" i="2"/>
  <c r="B280" i="2"/>
  <c r="C279" i="2"/>
  <c r="H277" i="2" l="1"/>
  <c r="M278" i="2"/>
  <c r="Q277" i="2"/>
  <c r="F277" i="2" s="1"/>
  <c r="T278" i="2"/>
  <c r="U278" i="2" s="1"/>
  <c r="G278" i="2" s="1"/>
  <c r="E276" i="2"/>
  <c r="I276" i="2" s="1"/>
  <c r="F276" i="2"/>
  <c r="J276" i="2" s="1"/>
  <c r="B281" i="2"/>
  <c r="C280" i="2"/>
  <c r="O279" i="2"/>
  <c r="L279" i="2"/>
  <c r="R279" i="2"/>
  <c r="D279" i="2"/>
  <c r="K279" i="2"/>
  <c r="S279" i="2"/>
  <c r="N279" i="2"/>
  <c r="P278" i="2"/>
  <c r="J277" i="2" l="1"/>
  <c r="Q278" i="2"/>
  <c r="F278" i="2" s="1"/>
  <c r="M279" i="2"/>
  <c r="E277" i="2"/>
  <c r="I277" i="2" s="1"/>
  <c r="H278" i="2"/>
  <c r="L280" i="2"/>
  <c r="D280" i="2"/>
  <c r="N280" i="2"/>
  <c r="R280" i="2"/>
  <c r="K280" i="2"/>
  <c r="S280" i="2"/>
  <c r="O280" i="2"/>
  <c r="B282" i="2"/>
  <c r="C281" i="2"/>
  <c r="P279" i="2"/>
  <c r="T279" i="2"/>
  <c r="U279" i="2" s="1"/>
  <c r="M280" i="2" l="1"/>
  <c r="Q279" i="2"/>
  <c r="F279" i="2" s="1"/>
  <c r="E278" i="2"/>
  <c r="I278" i="2" s="1"/>
  <c r="T280" i="2"/>
  <c r="U280" i="2" s="1"/>
  <c r="H280" i="2" s="1"/>
  <c r="J278" i="2"/>
  <c r="H279" i="2"/>
  <c r="G279" i="2"/>
  <c r="P280" i="2"/>
  <c r="C282" i="2"/>
  <c r="B283" i="2"/>
  <c r="S281" i="2"/>
  <c r="O281" i="2"/>
  <c r="L281" i="2"/>
  <c r="D281" i="2"/>
  <c r="N281" i="2"/>
  <c r="R281" i="2"/>
  <c r="K281" i="2"/>
  <c r="M281" i="2" l="1"/>
  <c r="Q280" i="2"/>
  <c r="F280" i="2" s="1"/>
  <c r="J280" i="2" s="1"/>
  <c r="E279" i="2"/>
  <c r="I279" i="2" s="1"/>
  <c r="G280" i="2"/>
  <c r="T281" i="2"/>
  <c r="U281" i="2" s="1"/>
  <c r="H281" i="2" s="1"/>
  <c r="P281" i="2"/>
  <c r="J279" i="2"/>
  <c r="R282" i="2"/>
  <c r="N282" i="2"/>
  <c r="O282" i="2"/>
  <c r="D282" i="2"/>
  <c r="K282" i="2"/>
  <c r="S282" i="2"/>
  <c r="L282" i="2"/>
  <c r="C283" i="2"/>
  <c r="B284" i="2"/>
  <c r="Q281" i="2" l="1"/>
  <c r="F281" i="2" s="1"/>
  <c r="J281" i="2" s="1"/>
  <c r="E280" i="2"/>
  <c r="I280" i="2" s="1"/>
  <c r="G281" i="2"/>
  <c r="C284" i="2"/>
  <c r="B285" i="2"/>
  <c r="M282" i="2"/>
  <c r="T282" i="2"/>
  <c r="U282" i="2" s="1"/>
  <c r="L283" i="2"/>
  <c r="R283" i="2"/>
  <c r="N283" i="2"/>
  <c r="D283" i="2"/>
  <c r="K283" i="2"/>
  <c r="S283" i="2"/>
  <c r="O283" i="2"/>
  <c r="P282" i="2"/>
  <c r="M283" i="2" l="1"/>
  <c r="E281" i="2"/>
  <c r="I281" i="2" s="1"/>
  <c r="D284" i="2"/>
  <c r="K284" i="2"/>
  <c r="S284" i="2"/>
  <c r="O284" i="2"/>
  <c r="L284" i="2"/>
  <c r="R284" i="2"/>
  <c r="N284" i="2"/>
  <c r="P283" i="2"/>
  <c r="Q282" i="2"/>
  <c r="C285" i="2"/>
  <c r="B286" i="2"/>
  <c r="H282" i="2"/>
  <c r="G282" i="2"/>
  <c r="T283" i="2"/>
  <c r="U283" i="2" s="1"/>
  <c r="Q283" i="2" l="1"/>
  <c r="F283" i="2" s="1"/>
  <c r="T284" i="2"/>
  <c r="U284" i="2" s="1"/>
  <c r="G284" i="2" s="1"/>
  <c r="P284" i="2"/>
  <c r="M284" i="2"/>
  <c r="F282" i="2"/>
  <c r="J282" i="2" s="1"/>
  <c r="E282" i="2"/>
  <c r="I282" i="2" s="1"/>
  <c r="H283" i="2"/>
  <c r="G283" i="2"/>
  <c r="S285" i="2"/>
  <c r="L285" i="2"/>
  <c r="R285" i="2"/>
  <c r="D285" i="2"/>
  <c r="K285" i="2"/>
  <c r="O285" i="2"/>
  <c r="N285" i="2"/>
  <c r="B287" i="2"/>
  <c r="C286" i="2"/>
  <c r="E283" i="2" l="1"/>
  <c r="I283" i="2" s="1"/>
  <c r="H284" i="2"/>
  <c r="M285" i="2"/>
  <c r="Q284" i="2"/>
  <c r="F284" i="2" s="1"/>
  <c r="J283" i="2"/>
  <c r="S286" i="2"/>
  <c r="O286" i="2"/>
  <c r="L286" i="2"/>
  <c r="R286" i="2"/>
  <c r="D286" i="2"/>
  <c r="N286" i="2"/>
  <c r="K286" i="2"/>
  <c r="C287" i="2"/>
  <c r="B288" i="2"/>
  <c r="P285" i="2"/>
  <c r="T285" i="2"/>
  <c r="U285" i="2" s="1"/>
  <c r="M286" i="2" l="1"/>
  <c r="Q285" i="2"/>
  <c r="F285" i="2" s="1"/>
  <c r="J284" i="2"/>
  <c r="E284" i="2"/>
  <c r="I284" i="2" s="1"/>
  <c r="P286" i="2"/>
  <c r="Q286" i="2" s="1"/>
  <c r="T286" i="2"/>
  <c r="U286" i="2" s="1"/>
  <c r="G285" i="2"/>
  <c r="H285" i="2"/>
  <c r="D287" i="2"/>
  <c r="N287" i="2"/>
  <c r="L287" i="2"/>
  <c r="K287" i="2"/>
  <c r="S287" i="2"/>
  <c r="O287" i="2"/>
  <c r="R287" i="2"/>
  <c r="B289" i="2"/>
  <c r="C288" i="2"/>
  <c r="E285" i="2" l="1"/>
  <c r="I285" i="2" s="1"/>
  <c r="T287" i="2"/>
  <c r="U287" i="2" s="1"/>
  <c r="G287" i="2" s="1"/>
  <c r="M287" i="2"/>
  <c r="G286" i="2"/>
  <c r="H286" i="2"/>
  <c r="C289" i="2"/>
  <c r="B290" i="2"/>
  <c r="S288" i="2"/>
  <c r="O288" i="2"/>
  <c r="D288" i="2"/>
  <c r="N288" i="2"/>
  <c r="L288" i="2"/>
  <c r="R288" i="2"/>
  <c r="K288" i="2"/>
  <c r="J285" i="2"/>
  <c r="E286" i="2"/>
  <c r="F286" i="2"/>
  <c r="P287" i="2"/>
  <c r="Q287" i="2" l="1"/>
  <c r="E287" i="2" s="1"/>
  <c r="I287" i="2" s="1"/>
  <c r="J286" i="2"/>
  <c r="H287" i="2"/>
  <c r="T288" i="2"/>
  <c r="U288" i="2" s="1"/>
  <c r="L289" i="2"/>
  <c r="N289" i="2"/>
  <c r="D289" i="2"/>
  <c r="K289" i="2"/>
  <c r="S289" i="2"/>
  <c r="O289" i="2"/>
  <c r="R289" i="2"/>
  <c r="C290" i="2"/>
  <c r="B291" i="2"/>
  <c r="I286" i="2"/>
  <c r="M288" i="2"/>
  <c r="P288" i="2"/>
  <c r="F287" i="2" l="1"/>
  <c r="J287" i="2" s="1"/>
  <c r="M289" i="2"/>
  <c r="T289" i="2"/>
  <c r="U289" i="2" s="1"/>
  <c r="G289" i="2" s="1"/>
  <c r="P289" i="2"/>
  <c r="Q288" i="2"/>
  <c r="S290" i="2"/>
  <c r="R290" i="2"/>
  <c r="K290" i="2"/>
  <c r="D290" i="2"/>
  <c r="N290" i="2"/>
  <c r="O290" i="2"/>
  <c r="L290" i="2"/>
  <c r="G288" i="2"/>
  <c r="H288" i="2"/>
  <c r="B292" i="2"/>
  <c r="C291" i="2"/>
  <c r="Q289" i="2" l="1"/>
  <c r="E289" i="2" s="1"/>
  <c r="I289" i="2" s="1"/>
  <c r="P290" i="2"/>
  <c r="H289" i="2"/>
  <c r="C292" i="2"/>
  <c r="B293" i="2"/>
  <c r="T290" i="2"/>
  <c r="U290" i="2" s="1"/>
  <c r="S291" i="2"/>
  <c r="O291" i="2"/>
  <c r="L291" i="2"/>
  <c r="R291" i="2"/>
  <c r="K291" i="2"/>
  <c r="D291" i="2"/>
  <c r="N291" i="2"/>
  <c r="F288" i="2"/>
  <c r="J288" i="2" s="1"/>
  <c r="E288" i="2"/>
  <c r="I288" i="2" s="1"/>
  <c r="M290" i="2"/>
  <c r="Q290" i="2" l="1"/>
  <c r="F290" i="2" s="1"/>
  <c r="F289" i="2"/>
  <c r="J289" i="2" s="1"/>
  <c r="T291" i="2"/>
  <c r="U291" i="2" s="1"/>
  <c r="H291" i="2" s="1"/>
  <c r="M291" i="2"/>
  <c r="H290" i="2"/>
  <c r="G290" i="2"/>
  <c r="S292" i="2"/>
  <c r="O292" i="2"/>
  <c r="L292" i="2"/>
  <c r="R292" i="2"/>
  <c r="N292" i="2"/>
  <c r="D292" i="2"/>
  <c r="K292" i="2"/>
  <c r="B294" i="2"/>
  <c r="C293" i="2"/>
  <c r="P291" i="2"/>
  <c r="E290" i="2" l="1"/>
  <c r="I290" i="2" s="1"/>
  <c r="G291" i="2"/>
  <c r="Q291" i="2"/>
  <c r="E291" i="2" s="1"/>
  <c r="T292" i="2"/>
  <c r="U292" i="2" s="1"/>
  <c r="G292" i="2" s="1"/>
  <c r="M292" i="2"/>
  <c r="B295" i="2"/>
  <c r="C294" i="2"/>
  <c r="R293" i="2"/>
  <c r="K293" i="2"/>
  <c r="D293" i="2"/>
  <c r="N293" i="2"/>
  <c r="S293" i="2"/>
  <c r="O293" i="2"/>
  <c r="L293" i="2"/>
  <c r="J290" i="2"/>
  <c r="P292" i="2"/>
  <c r="Q292" i="2" l="1"/>
  <c r="F292" i="2" s="1"/>
  <c r="I291" i="2"/>
  <c r="F291" i="2"/>
  <c r="J291" i="2" s="1"/>
  <c r="H292" i="2"/>
  <c r="M293" i="2"/>
  <c r="B296" i="2"/>
  <c r="C295" i="2"/>
  <c r="P293" i="2"/>
  <c r="D294" i="2"/>
  <c r="N294" i="2"/>
  <c r="S294" i="2"/>
  <c r="O294" i="2"/>
  <c r="L294" i="2"/>
  <c r="R294" i="2"/>
  <c r="K294" i="2"/>
  <c r="T293" i="2"/>
  <c r="U293" i="2" s="1"/>
  <c r="E292" i="2" l="1"/>
  <c r="I292" i="2" s="1"/>
  <c r="M294" i="2"/>
  <c r="J292" i="2"/>
  <c r="Q293" i="2"/>
  <c r="E293" i="2" s="1"/>
  <c r="T294" i="2"/>
  <c r="U294" i="2" s="1"/>
  <c r="G294" i="2" s="1"/>
  <c r="H293" i="2"/>
  <c r="G293" i="2"/>
  <c r="C296" i="2"/>
  <c r="B297" i="2"/>
  <c r="S295" i="2"/>
  <c r="N295" i="2"/>
  <c r="L295" i="2"/>
  <c r="R295" i="2"/>
  <c r="K295" i="2"/>
  <c r="D295" i="2"/>
  <c r="O295" i="2"/>
  <c r="P294" i="2"/>
  <c r="Q294" i="2" l="1"/>
  <c r="F294" i="2" s="1"/>
  <c r="F293" i="2"/>
  <c r="J293" i="2" s="1"/>
  <c r="M295" i="2"/>
  <c r="H294" i="2"/>
  <c r="P295" i="2"/>
  <c r="I293" i="2"/>
  <c r="L296" i="2"/>
  <c r="D296" i="2"/>
  <c r="K296" i="2"/>
  <c r="S296" i="2"/>
  <c r="O296" i="2"/>
  <c r="R296" i="2"/>
  <c r="N296" i="2"/>
  <c r="B298" i="2"/>
  <c r="C297" i="2"/>
  <c r="T295" i="2"/>
  <c r="U295" i="2" s="1"/>
  <c r="E294" i="2" l="1"/>
  <c r="I294" i="2" s="1"/>
  <c r="J294" i="2"/>
  <c r="Q295" i="2"/>
  <c r="E295" i="2" s="1"/>
  <c r="H295" i="2"/>
  <c r="G295" i="2"/>
  <c r="C298" i="2"/>
  <c r="B299" i="2"/>
  <c r="S297" i="2"/>
  <c r="O297" i="2"/>
  <c r="L297" i="2"/>
  <c r="D297" i="2"/>
  <c r="N297" i="2"/>
  <c r="R297" i="2"/>
  <c r="K297" i="2"/>
  <c r="T296" i="2"/>
  <c r="U296" i="2" s="1"/>
  <c r="P296" i="2"/>
  <c r="M296" i="2"/>
  <c r="M297" i="2" l="1"/>
  <c r="F295" i="2"/>
  <c r="J295" i="2" s="1"/>
  <c r="I295" i="2"/>
  <c r="P297" i="2"/>
  <c r="G296" i="2"/>
  <c r="H296" i="2"/>
  <c r="T297" i="2"/>
  <c r="U297" i="2" s="1"/>
  <c r="R298" i="2"/>
  <c r="N298" i="2"/>
  <c r="K298" i="2"/>
  <c r="S298" i="2"/>
  <c r="O298" i="2"/>
  <c r="L298" i="2"/>
  <c r="D298" i="2"/>
  <c r="B300" i="2"/>
  <c r="C299" i="2"/>
  <c r="Q296" i="2"/>
  <c r="Q297" i="2" l="1"/>
  <c r="E297" i="2" s="1"/>
  <c r="P298" i="2"/>
  <c r="H297" i="2"/>
  <c r="G297" i="2"/>
  <c r="M298" i="2"/>
  <c r="F296" i="2"/>
  <c r="J296" i="2" s="1"/>
  <c r="E296" i="2"/>
  <c r="I296" i="2" s="1"/>
  <c r="C300" i="2"/>
  <c r="B301" i="2"/>
  <c r="L299" i="2"/>
  <c r="D299" i="2"/>
  <c r="N299" i="2"/>
  <c r="R299" i="2"/>
  <c r="O299" i="2"/>
  <c r="S299" i="2"/>
  <c r="K299" i="2"/>
  <c r="T298" i="2"/>
  <c r="U298" i="2" s="1"/>
  <c r="F297" i="2" l="1"/>
  <c r="J297" i="2" s="1"/>
  <c r="T299" i="2"/>
  <c r="U299" i="2" s="1"/>
  <c r="G299" i="2" s="1"/>
  <c r="Q298" i="2"/>
  <c r="E298" i="2" s="1"/>
  <c r="B302" i="2"/>
  <c r="C301" i="2"/>
  <c r="I297" i="2"/>
  <c r="G298" i="2"/>
  <c r="H298" i="2"/>
  <c r="D300" i="2"/>
  <c r="K300" i="2"/>
  <c r="S300" i="2"/>
  <c r="O300" i="2"/>
  <c r="L300" i="2"/>
  <c r="R300" i="2"/>
  <c r="N300" i="2"/>
  <c r="M299" i="2"/>
  <c r="P299" i="2"/>
  <c r="M300" i="2" l="1"/>
  <c r="T300" i="2"/>
  <c r="U300" i="2" s="1"/>
  <c r="G300" i="2" s="1"/>
  <c r="F298" i="2"/>
  <c r="J298" i="2" s="1"/>
  <c r="H299" i="2"/>
  <c r="I298" i="2"/>
  <c r="Q299" i="2"/>
  <c r="C302" i="2"/>
  <c r="B303" i="2"/>
  <c r="R301" i="2"/>
  <c r="L301" i="2"/>
  <c r="N301" i="2"/>
  <c r="D301" i="2"/>
  <c r="K301" i="2"/>
  <c r="S301" i="2"/>
  <c r="O301" i="2"/>
  <c r="P300" i="2"/>
  <c r="Q300" i="2" s="1"/>
  <c r="M301" i="2" l="1"/>
  <c r="H300" i="2"/>
  <c r="T301" i="2"/>
  <c r="U301" i="2" s="1"/>
  <c r="H301" i="2" s="1"/>
  <c r="F300" i="2"/>
  <c r="E300" i="2"/>
  <c r="I300" i="2" s="1"/>
  <c r="L302" i="2"/>
  <c r="N302" i="2"/>
  <c r="D302" i="2"/>
  <c r="K302" i="2"/>
  <c r="R302" i="2"/>
  <c r="S302" i="2"/>
  <c r="O302" i="2"/>
  <c r="C303" i="2"/>
  <c r="B304" i="2"/>
  <c r="E299" i="2"/>
  <c r="I299" i="2" s="1"/>
  <c r="F299" i="2"/>
  <c r="J299" i="2" s="1"/>
  <c r="P301" i="2"/>
  <c r="Q301" i="2" l="1"/>
  <c r="E301" i="2" s="1"/>
  <c r="J300" i="2"/>
  <c r="G301" i="2"/>
  <c r="T302" i="2"/>
  <c r="U302" i="2" s="1"/>
  <c r="G302" i="2" s="1"/>
  <c r="B305" i="2"/>
  <c r="C304" i="2"/>
  <c r="D303" i="2"/>
  <c r="N303" i="2"/>
  <c r="S303" i="2"/>
  <c r="O303" i="2"/>
  <c r="L303" i="2"/>
  <c r="R303" i="2"/>
  <c r="K303" i="2"/>
  <c r="M302" i="2"/>
  <c r="P302" i="2"/>
  <c r="F301" i="2" l="1"/>
  <c r="J301" i="2" s="1"/>
  <c r="H302" i="2"/>
  <c r="I301" i="2"/>
  <c r="P303" i="2"/>
  <c r="T303" i="2"/>
  <c r="U303" i="2" s="1"/>
  <c r="C305" i="2"/>
  <c r="B306" i="2"/>
  <c r="L304" i="2"/>
  <c r="K304" i="2"/>
  <c r="D304" i="2"/>
  <c r="N304" i="2"/>
  <c r="S304" i="2"/>
  <c r="O304" i="2"/>
  <c r="R304" i="2"/>
  <c r="M303" i="2"/>
  <c r="Q302" i="2"/>
  <c r="Q303" i="2" l="1"/>
  <c r="F303" i="2" s="1"/>
  <c r="M304" i="2"/>
  <c r="T304" i="2"/>
  <c r="U304" i="2" s="1"/>
  <c r="G304" i="2" s="1"/>
  <c r="G303" i="2"/>
  <c r="H303" i="2"/>
  <c r="D305" i="2"/>
  <c r="N305" i="2"/>
  <c r="O305" i="2"/>
  <c r="L305" i="2"/>
  <c r="R305" i="2"/>
  <c r="K305" i="2"/>
  <c r="S305" i="2"/>
  <c r="B307" i="2"/>
  <c r="C306" i="2"/>
  <c r="F302" i="2"/>
  <c r="J302" i="2" s="1"/>
  <c r="E302" i="2"/>
  <c r="I302" i="2" s="1"/>
  <c r="P304" i="2"/>
  <c r="Q304" i="2" l="1"/>
  <c r="E304" i="2" s="1"/>
  <c r="I304" i="2" s="1"/>
  <c r="E303" i="2"/>
  <c r="I303" i="2" s="1"/>
  <c r="J303" i="2"/>
  <c r="M305" i="2"/>
  <c r="H304" i="2"/>
  <c r="T305" i="2"/>
  <c r="U305" i="2" s="1"/>
  <c r="G305" i="2" s="1"/>
  <c r="B308" i="2"/>
  <c r="C307" i="2"/>
  <c r="P305" i="2"/>
  <c r="S306" i="2"/>
  <c r="O306" i="2"/>
  <c r="L306" i="2"/>
  <c r="K306" i="2"/>
  <c r="R306" i="2"/>
  <c r="N306" i="2"/>
  <c r="D306" i="2"/>
  <c r="F304" i="2" l="1"/>
  <c r="J304" i="2" s="1"/>
  <c r="P306" i="2"/>
  <c r="T306" i="2"/>
  <c r="U306" i="2" s="1"/>
  <c r="G306" i="2" s="1"/>
  <c r="Q305" i="2"/>
  <c r="E305" i="2" s="1"/>
  <c r="I305" i="2" s="1"/>
  <c r="H305" i="2"/>
  <c r="B309" i="2"/>
  <c r="C308" i="2"/>
  <c r="L307" i="2"/>
  <c r="R307" i="2"/>
  <c r="K307" i="2"/>
  <c r="S307" i="2"/>
  <c r="O307" i="2"/>
  <c r="D307" i="2"/>
  <c r="N307" i="2"/>
  <c r="M306" i="2"/>
  <c r="Q306" i="2" l="1"/>
  <c r="F306" i="2" s="1"/>
  <c r="H306" i="2"/>
  <c r="T307" i="2"/>
  <c r="U307" i="2" s="1"/>
  <c r="G307" i="2" s="1"/>
  <c r="F305" i="2"/>
  <c r="J305" i="2" s="1"/>
  <c r="C309" i="2"/>
  <c r="B310" i="2"/>
  <c r="R308" i="2"/>
  <c r="N308" i="2"/>
  <c r="D308" i="2"/>
  <c r="K308" i="2"/>
  <c r="L308" i="2"/>
  <c r="S308" i="2"/>
  <c r="O308" i="2"/>
  <c r="P307" i="2"/>
  <c r="M307" i="2"/>
  <c r="E306" i="2" l="1"/>
  <c r="I306" i="2" s="1"/>
  <c r="J306" i="2"/>
  <c r="T308" i="2"/>
  <c r="U308" i="2" s="1"/>
  <c r="H308" i="2" s="1"/>
  <c r="H307" i="2"/>
  <c r="Q307" i="2"/>
  <c r="F307" i="2" s="1"/>
  <c r="S309" i="2"/>
  <c r="O309" i="2"/>
  <c r="R309" i="2"/>
  <c r="L309" i="2"/>
  <c r="K309" i="2"/>
  <c r="D309" i="2"/>
  <c r="N309" i="2"/>
  <c r="B311" i="2"/>
  <c r="C310" i="2"/>
  <c r="P308" i="2"/>
  <c r="M308" i="2"/>
  <c r="M309" i="2" l="1"/>
  <c r="G308" i="2"/>
  <c r="J307" i="2"/>
  <c r="T309" i="2"/>
  <c r="U309" i="2" s="1"/>
  <c r="H309" i="2" s="1"/>
  <c r="E307" i="2"/>
  <c r="I307" i="2" s="1"/>
  <c r="P309" i="2"/>
  <c r="Q308" i="2"/>
  <c r="F308" i="2" s="1"/>
  <c r="J308" i="2" s="1"/>
  <c r="B312" i="2"/>
  <c r="C311" i="2"/>
  <c r="L310" i="2"/>
  <c r="D310" i="2"/>
  <c r="K310" i="2"/>
  <c r="S310" i="2"/>
  <c r="O310" i="2"/>
  <c r="R310" i="2"/>
  <c r="N310" i="2"/>
  <c r="Q309" i="2" l="1"/>
  <c r="F309" i="2" s="1"/>
  <c r="J309" i="2" s="1"/>
  <c r="G309" i="2"/>
  <c r="E308" i="2"/>
  <c r="I308" i="2" s="1"/>
  <c r="P310" i="2"/>
  <c r="M310" i="2"/>
  <c r="C312" i="2"/>
  <c r="B313" i="2"/>
  <c r="R311" i="2"/>
  <c r="K311" i="2"/>
  <c r="D311" i="2"/>
  <c r="N311" i="2"/>
  <c r="S311" i="2"/>
  <c r="O311" i="2"/>
  <c r="L311" i="2"/>
  <c r="T310" i="2"/>
  <c r="U310" i="2" s="1"/>
  <c r="E309" i="2" l="1"/>
  <c r="I309" i="2" s="1"/>
  <c r="Q310" i="2"/>
  <c r="F310" i="2" s="1"/>
  <c r="M311" i="2"/>
  <c r="P311" i="2"/>
  <c r="T311" i="2"/>
  <c r="U311" i="2" s="1"/>
  <c r="G311" i="2" s="1"/>
  <c r="G310" i="2"/>
  <c r="H310" i="2"/>
  <c r="C313" i="2"/>
  <c r="B314" i="2"/>
  <c r="R312" i="2"/>
  <c r="K312" i="2"/>
  <c r="D312" i="2"/>
  <c r="O312" i="2"/>
  <c r="L312" i="2"/>
  <c r="S312" i="2"/>
  <c r="N312" i="2"/>
  <c r="Q311" i="2" l="1"/>
  <c r="F311" i="2" s="1"/>
  <c r="E310" i="2"/>
  <c r="I310" i="2" s="1"/>
  <c r="T312" i="2"/>
  <c r="U312" i="2" s="1"/>
  <c r="H312" i="2" s="1"/>
  <c r="H311" i="2"/>
  <c r="R313" i="2"/>
  <c r="N313" i="2"/>
  <c r="D313" i="2"/>
  <c r="K313" i="2"/>
  <c r="S313" i="2"/>
  <c r="O313" i="2"/>
  <c r="L313" i="2"/>
  <c r="M312" i="2"/>
  <c r="P312" i="2"/>
  <c r="J310" i="2"/>
  <c r="B315" i="2"/>
  <c r="C314" i="2"/>
  <c r="E311" i="2" l="1"/>
  <c r="I311" i="2" s="1"/>
  <c r="J311" i="2"/>
  <c r="G312" i="2"/>
  <c r="Q312" i="2"/>
  <c r="M313" i="2"/>
  <c r="C315" i="2"/>
  <c r="B316" i="2"/>
  <c r="S314" i="2"/>
  <c r="K314" i="2"/>
  <c r="R314" i="2"/>
  <c r="L314" i="2"/>
  <c r="O314" i="2"/>
  <c r="D314" i="2"/>
  <c r="N314" i="2"/>
  <c r="T313" i="2"/>
  <c r="U313" i="2" s="1"/>
  <c r="P313" i="2"/>
  <c r="M314" i="2" l="1"/>
  <c r="E312" i="2"/>
  <c r="I312" i="2" s="1"/>
  <c r="F312" i="2"/>
  <c r="J312" i="2" s="1"/>
  <c r="Q313" i="2"/>
  <c r="R315" i="2"/>
  <c r="N315" i="2"/>
  <c r="S315" i="2"/>
  <c r="O315" i="2"/>
  <c r="L315" i="2"/>
  <c r="D315" i="2"/>
  <c r="K315" i="2"/>
  <c r="H313" i="2"/>
  <c r="G313" i="2"/>
  <c r="B317" i="2"/>
  <c r="C316" i="2"/>
  <c r="P314" i="2"/>
  <c r="T314" i="2"/>
  <c r="U314" i="2" s="1"/>
  <c r="Q314" i="2" l="1"/>
  <c r="F314" i="2" s="1"/>
  <c r="M315" i="2"/>
  <c r="G314" i="2"/>
  <c r="H314" i="2"/>
  <c r="B318" i="2"/>
  <c r="C317" i="2"/>
  <c r="T315" i="2"/>
  <c r="U315" i="2" s="1"/>
  <c r="P315" i="2"/>
  <c r="L316" i="2"/>
  <c r="R316" i="2"/>
  <c r="K316" i="2"/>
  <c r="D316" i="2"/>
  <c r="N316" i="2"/>
  <c r="S316" i="2"/>
  <c r="O316" i="2"/>
  <c r="F313" i="2"/>
  <c r="J313" i="2" s="1"/>
  <c r="E313" i="2"/>
  <c r="I313" i="2" s="1"/>
  <c r="E314" i="2" l="1"/>
  <c r="I314" i="2" s="1"/>
  <c r="M316" i="2"/>
  <c r="Q315" i="2"/>
  <c r="F315" i="2" s="1"/>
  <c r="J314" i="2"/>
  <c r="H315" i="2"/>
  <c r="G315" i="2"/>
  <c r="B319" i="2"/>
  <c r="C318" i="2"/>
  <c r="S317" i="2"/>
  <c r="O317" i="2"/>
  <c r="L317" i="2"/>
  <c r="D317" i="2"/>
  <c r="K317" i="2"/>
  <c r="R317" i="2"/>
  <c r="N317" i="2"/>
  <c r="P316" i="2"/>
  <c r="T316" i="2"/>
  <c r="U316" i="2" s="1"/>
  <c r="Q316" i="2" l="1"/>
  <c r="F316" i="2" s="1"/>
  <c r="M317" i="2"/>
  <c r="E315" i="2"/>
  <c r="I315" i="2" s="1"/>
  <c r="P317" i="2"/>
  <c r="H316" i="2"/>
  <c r="G316" i="2"/>
  <c r="B320" i="2"/>
  <c r="C319" i="2"/>
  <c r="S318" i="2"/>
  <c r="R318" i="2"/>
  <c r="L318" i="2"/>
  <c r="K318" i="2"/>
  <c r="D318" i="2"/>
  <c r="N318" i="2"/>
  <c r="O318" i="2"/>
  <c r="T317" i="2"/>
  <c r="U317" i="2" s="1"/>
  <c r="J315" i="2"/>
  <c r="E316" i="2" l="1"/>
  <c r="I316" i="2" s="1"/>
  <c r="Q317" i="2"/>
  <c r="F317" i="2" s="1"/>
  <c r="J316" i="2"/>
  <c r="M318" i="2"/>
  <c r="T318" i="2"/>
  <c r="U318" i="2" s="1"/>
  <c r="H318" i="2" s="1"/>
  <c r="P318" i="2"/>
  <c r="L319" i="2"/>
  <c r="R319" i="2"/>
  <c r="N319" i="2"/>
  <c r="D319" i="2"/>
  <c r="K319" i="2"/>
  <c r="S319" i="2"/>
  <c r="O319" i="2"/>
  <c r="G317" i="2"/>
  <c r="H317" i="2"/>
  <c r="C320" i="2"/>
  <c r="B321" i="2"/>
  <c r="M319" i="2" l="1"/>
  <c r="E317" i="2"/>
  <c r="I317" i="2" s="1"/>
  <c r="J317" i="2"/>
  <c r="G318" i="2"/>
  <c r="Q318" i="2"/>
  <c r="F318" i="2" s="1"/>
  <c r="J318" i="2" s="1"/>
  <c r="B322" i="2"/>
  <c r="C321" i="2"/>
  <c r="P319" i="2"/>
  <c r="R320" i="2"/>
  <c r="N320" i="2"/>
  <c r="K320" i="2"/>
  <c r="S320" i="2"/>
  <c r="O320" i="2"/>
  <c r="L320" i="2"/>
  <c r="D320" i="2"/>
  <c r="T319" i="2"/>
  <c r="U319" i="2" s="1"/>
  <c r="Q319" i="2" l="1"/>
  <c r="F319" i="2" s="1"/>
  <c r="E318" i="2"/>
  <c r="I318" i="2" s="1"/>
  <c r="H319" i="2"/>
  <c r="G319" i="2"/>
  <c r="R321" i="2"/>
  <c r="N321" i="2"/>
  <c r="D321" i="2"/>
  <c r="K321" i="2"/>
  <c r="S321" i="2"/>
  <c r="O321" i="2"/>
  <c r="L321" i="2"/>
  <c r="T320" i="2"/>
  <c r="U320" i="2" s="1"/>
  <c r="B323" i="2"/>
  <c r="C322" i="2"/>
  <c r="P320" i="2"/>
  <c r="M320" i="2"/>
  <c r="E319" i="2" l="1"/>
  <c r="I319" i="2" s="1"/>
  <c r="B324" i="2"/>
  <c r="C323" i="2"/>
  <c r="L322" i="2"/>
  <c r="D322" i="2"/>
  <c r="K322" i="2"/>
  <c r="S322" i="2"/>
  <c r="O322" i="2"/>
  <c r="R322" i="2"/>
  <c r="N322" i="2"/>
  <c r="H320" i="2"/>
  <c r="G320" i="2"/>
  <c r="M321" i="2"/>
  <c r="T321" i="2"/>
  <c r="U321" i="2" s="1"/>
  <c r="Q320" i="2"/>
  <c r="J319" i="2"/>
  <c r="P321" i="2"/>
  <c r="T322" i="2" l="1"/>
  <c r="U322" i="2" s="1"/>
  <c r="H322" i="2" s="1"/>
  <c r="G321" i="2"/>
  <c r="H321" i="2"/>
  <c r="C324" i="2"/>
  <c r="B325" i="2"/>
  <c r="E320" i="2"/>
  <c r="I320" i="2" s="1"/>
  <c r="F320" i="2"/>
  <c r="J320" i="2" s="1"/>
  <c r="R323" i="2"/>
  <c r="N323" i="2"/>
  <c r="D323" i="2"/>
  <c r="K323" i="2"/>
  <c r="S323" i="2"/>
  <c r="O323" i="2"/>
  <c r="L323" i="2"/>
  <c r="P322" i="2"/>
  <c r="M322" i="2"/>
  <c r="Q321" i="2"/>
  <c r="G322" i="2" l="1"/>
  <c r="S324" i="2"/>
  <c r="O324" i="2"/>
  <c r="R324" i="2"/>
  <c r="N324" i="2"/>
  <c r="D324" i="2"/>
  <c r="K324" i="2"/>
  <c r="L324" i="2"/>
  <c r="Q322" i="2"/>
  <c r="T323" i="2"/>
  <c r="U323" i="2" s="1"/>
  <c r="E321" i="2"/>
  <c r="I321" i="2" s="1"/>
  <c r="F321" i="2"/>
  <c r="J321" i="2" s="1"/>
  <c r="B326" i="2"/>
  <c r="C325" i="2"/>
  <c r="M323" i="2"/>
  <c r="P323" i="2"/>
  <c r="Q323" i="2" l="1"/>
  <c r="F323" i="2" s="1"/>
  <c r="M324" i="2"/>
  <c r="G323" i="2"/>
  <c r="H323" i="2"/>
  <c r="T324" i="2"/>
  <c r="U324" i="2" s="1"/>
  <c r="R325" i="2"/>
  <c r="N325" i="2"/>
  <c r="S325" i="2"/>
  <c r="O325" i="2"/>
  <c r="L325" i="2"/>
  <c r="D325" i="2"/>
  <c r="K325" i="2"/>
  <c r="C326" i="2"/>
  <c r="B327" i="2"/>
  <c r="E322" i="2"/>
  <c r="I322" i="2" s="1"/>
  <c r="F322" i="2"/>
  <c r="J322" i="2" s="1"/>
  <c r="P324" i="2"/>
  <c r="Q324" i="2" l="1"/>
  <c r="E324" i="2" s="1"/>
  <c r="J323" i="2"/>
  <c r="T325" i="2"/>
  <c r="U325" i="2" s="1"/>
  <c r="H325" i="2" s="1"/>
  <c r="E323" i="2"/>
  <c r="I323" i="2" s="1"/>
  <c r="S326" i="2"/>
  <c r="L326" i="2"/>
  <c r="O326" i="2"/>
  <c r="D326" i="2"/>
  <c r="R326" i="2"/>
  <c r="N326" i="2"/>
  <c r="K326" i="2"/>
  <c r="B328" i="2"/>
  <c r="C327" i="2"/>
  <c r="P325" i="2"/>
  <c r="M325" i="2"/>
  <c r="G324" i="2"/>
  <c r="H324" i="2"/>
  <c r="F324" i="2" l="1"/>
  <c r="J324" i="2" s="1"/>
  <c r="T326" i="2"/>
  <c r="U326" i="2" s="1"/>
  <c r="G326" i="2" s="1"/>
  <c r="G325" i="2"/>
  <c r="Q325" i="2"/>
  <c r="E325" i="2" s="1"/>
  <c r="M326" i="2"/>
  <c r="I324" i="2"/>
  <c r="B329" i="2"/>
  <c r="C328" i="2"/>
  <c r="S327" i="2"/>
  <c r="N327" i="2"/>
  <c r="D327" i="2"/>
  <c r="K327" i="2"/>
  <c r="L327" i="2"/>
  <c r="R327" i="2"/>
  <c r="O327" i="2"/>
  <c r="P326" i="2"/>
  <c r="H326" i="2" l="1"/>
  <c r="I325" i="2"/>
  <c r="Q326" i="2"/>
  <c r="F326" i="2" s="1"/>
  <c r="F325" i="2"/>
  <c r="J325" i="2" s="1"/>
  <c r="M327" i="2"/>
  <c r="C329" i="2"/>
  <c r="B330" i="2"/>
  <c r="R328" i="2"/>
  <c r="K328" i="2"/>
  <c r="S328" i="2"/>
  <c r="O328" i="2"/>
  <c r="L328" i="2"/>
  <c r="D328" i="2"/>
  <c r="N328" i="2"/>
  <c r="T327" i="2"/>
  <c r="U327" i="2" s="1"/>
  <c r="P327" i="2"/>
  <c r="J326" i="2" l="1"/>
  <c r="E326" i="2"/>
  <c r="I326" i="2" s="1"/>
  <c r="T328" i="2"/>
  <c r="U328" i="2" s="1"/>
  <c r="G328" i="2" s="1"/>
  <c r="H327" i="2"/>
  <c r="G327" i="2"/>
  <c r="B331" i="2"/>
  <c r="C330" i="2"/>
  <c r="R329" i="2"/>
  <c r="N329" i="2"/>
  <c r="S329" i="2"/>
  <c r="O329" i="2"/>
  <c r="L329" i="2"/>
  <c r="D329" i="2"/>
  <c r="K329" i="2"/>
  <c r="M328" i="2"/>
  <c r="Q327" i="2"/>
  <c r="P328" i="2"/>
  <c r="H328" i="2" l="1"/>
  <c r="M329" i="2"/>
  <c r="Q328" i="2"/>
  <c r="E328" i="2" s="1"/>
  <c r="I328" i="2" s="1"/>
  <c r="C331" i="2"/>
  <c r="B332" i="2"/>
  <c r="R330" i="2"/>
  <c r="L330" i="2"/>
  <c r="N330" i="2"/>
  <c r="D330" i="2"/>
  <c r="K330" i="2"/>
  <c r="S330" i="2"/>
  <c r="O330" i="2"/>
  <c r="E327" i="2"/>
  <c r="I327" i="2" s="1"/>
  <c r="F327" i="2"/>
  <c r="J327" i="2" s="1"/>
  <c r="T329" i="2"/>
  <c r="U329" i="2" s="1"/>
  <c r="P329" i="2"/>
  <c r="Q329" i="2" l="1"/>
  <c r="F329" i="2" s="1"/>
  <c r="F328" i="2"/>
  <c r="J328" i="2" s="1"/>
  <c r="M330" i="2"/>
  <c r="T330" i="2"/>
  <c r="U330" i="2" s="1"/>
  <c r="H330" i="2" s="1"/>
  <c r="S331" i="2"/>
  <c r="O331" i="2"/>
  <c r="L331" i="2"/>
  <c r="D331" i="2"/>
  <c r="N331" i="2"/>
  <c r="R331" i="2"/>
  <c r="K331" i="2"/>
  <c r="B333" i="2"/>
  <c r="C332" i="2"/>
  <c r="G329" i="2"/>
  <c r="H329" i="2"/>
  <c r="P330" i="2"/>
  <c r="E329" i="2" l="1"/>
  <c r="I329" i="2" s="1"/>
  <c r="M331" i="2"/>
  <c r="Q330" i="2"/>
  <c r="F330" i="2" s="1"/>
  <c r="J330" i="2" s="1"/>
  <c r="G330" i="2"/>
  <c r="P331" i="2"/>
  <c r="J329" i="2"/>
  <c r="L332" i="2"/>
  <c r="R332" i="2"/>
  <c r="N332" i="2"/>
  <c r="S332" i="2"/>
  <c r="O332" i="2"/>
  <c r="D332" i="2"/>
  <c r="K332" i="2"/>
  <c r="T331" i="2"/>
  <c r="U331" i="2" s="1"/>
  <c r="B334" i="2"/>
  <c r="C333" i="2"/>
  <c r="M332" i="2" l="1"/>
  <c r="Q331" i="2"/>
  <c r="F331" i="2" s="1"/>
  <c r="E330" i="2"/>
  <c r="I330" i="2" s="1"/>
  <c r="P332" i="2"/>
  <c r="H331" i="2"/>
  <c r="G331" i="2"/>
  <c r="B335" i="2"/>
  <c r="C334" i="2"/>
  <c r="D333" i="2"/>
  <c r="N333" i="2"/>
  <c r="S333" i="2"/>
  <c r="L333" i="2"/>
  <c r="R333" i="2"/>
  <c r="O333" i="2"/>
  <c r="K333" i="2"/>
  <c r="T332" i="2"/>
  <c r="U332" i="2" s="1"/>
  <c r="Q332" i="2" l="1"/>
  <c r="F332" i="2" s="1"/>
  <c r="T333" i="2"/>
  <c r="U333" i="2" s="1"/>
  <c r="G333" i="2" s="1"/>
  <c r="E331" i="2"/>
  <c r="I331" i="2" s="1"/>
  <c r="J331" i="2"/>
  <c r="M333" i="2"/>
  <c r="P333" i="2"/>
  <c r="B336" i="2"/>
  <c r="C335" i="2"/>
  <c r="H332" i="2"/>
  <c r="G332" i="2"/>
  <c r="S334" i="2"/>
  <c r="K334" i="2"/>
  <c r="L334" i="2"/>
  <c r="O334" i="2"/>
  <c r="N334" i="2"/>
  <c r="R334" i="2"/>
  <c r="D334" i="2"/>
  <c r="E332" i="2" l="1"/>
  <c r="I332" i="2" s="1"/>
  <c r="J332" i="2"/>
  <c r="Q333" i="2"/>
  <c r="E333" i="2" s="1"/>
  <c r="I333" i="2" s="1"/>
  <c r="H333" i="2"/>
  <c r="T334" i="2"/>
  <c r="U334" i="2" s="1"/>
  <c r="G334" i="2" s="1"/>
  <c r="M334" i="2"/>
  <c r="S335" i="2"/>
  <c r="O335" i="2"/>
  <c r="L335" i="2"/>
  <c r="R335" i="2"/>
  <c r="D335" i="2"/>
  <c r="K335" i="2"/>
  <c r="N335" i="2"/>
  <c r="C336" i="2"/>
  <c r="B337" i="2"/>
  <c r="P334" i="2"/>
  <c r="F333" i="2" l="1"/>
  <c r="J333" i="2" s="1"/>
  <c r="Q334" i="2"/>
  <c r="E334" i="2" s="1"/>
  <c r="I334" i="2" s="1"/>
  <c r="P335" i="2"/>
  <c r="H334" i="2"/>
  <c r="T335" i="2"/>
  <c r="U335" i="2" s="1"/>
  <c r="H335" i="2" s="1"/>
  <c r="L336" i="2"/>
  <c r="R336" i="2"/>
  <c r="K336" i="2"/>
  <c r="S336" i="2"/>
  <c r="O336" i="2"/>
  <c r="D336" i="2"/>
  <c r="N336" i="2"/>
  <c r="C337" i="2"/>
  <c r="B338" i="2"/>
  <c r="M335" i="2"/>
  <c r="F334" i="2" l="1"/>
  <c r="J334" i="2" s="1"/>
  <c r="Q335" i="2"/>
  <c r="E335" i="2" s="1"/>
  <c r="G335" i="2"/>
  <c r="T336" i="2"/>
  <c r="U336" i="2" s="1"/>
  <c r="H336" i="2" s="1"/>
  <c r="C338" i="2"/>
  <c r="B339" i="2"/>
  <c r="P336" i="2"/>
  <c r="M336" i="2"/>
  <c r="S337" i="2"/>
  <c r="O337" i="2"/>
  <c r="R337" i="2"/>
  <c r="D337" i="2"/>
  <c r="N337" i="2"/>
  <c r="L337" i="2"/>
  <c r="K337" i="2"/>
  <c r="F335" i="2" l="1"/>
  <c r="J335" i="2" s="1"/>
  <c r="G336" i="2"/>
  <c r="I335" i="2"/>
  <c r="P337" i="2"/>
  <c r="B340" i="2"/>
  <c r="C339" i="2"/>
  <c r="Q336" i="2"/>
  <c r="M337" i="2"/>
  <c r="S338" i="2"/>
  <c r="O338" i="2"/>
  <c r="L338" i="2"/>
  <c r="R338" i="2"/>
  <c r="N338" i="2"/>
  <c r="D338" i="2"/>
  <c r="K338" i="2"/>
  <c r="M338" i="2" s="1"/>
  <c r="T337" i="2"/>
  <c r="U337" i="2" s="1"/>
  <c r="Q337" i="2" l="1"/>
  <c r="E337" i="2" s="1"/>
  <c r="T338" i="2"/>
  <c r="U338" i="2" s="1"/>
  <c r="H338" i="2" s="1"/>
  <c r="P338" i="2"/>
  <c r="Q338" i="2" s="1"/>
  <c r="E338" i="2" s="1"/>
  <c r="H337" i="2"/>
  <c r="G337" i="2"/>
  <c r="C340" i="2"/>
  <c r="B341" i="2"/>
  <c r="L339" i="2"/>
  <c r="R339" i="2"/>
  <c r="D339" i="2"/>
  <c r="K339" i="2"/>
  <c r="N339" i="2"/>
  <c r="S339" i="2"/>
  <c r="O339" i="2"/>
  <c r="E336" i="2"/>
  <c r="I336" i="2" s="1"/>
  <c r="F336" i="2"/>
  <c r="J336" i="2" s="1"/>
  <c r="F337" i="2"/>
  <c r="I337" i="2" l="1"/>
  <c r="G338" i="2"/>
  <c r="I338" i="2" s="1"/>
  <c r="F338" i="2"/>
  <c r="J338" i="2" s="1"/>
  <c r="P339" i="2"/>
  <c r="M339" i="2"/>
  <c r="J337" i="2"/>
  <c r="T339" i="2"/>
  <c r="U339" i="2" s="1"/>
  <c r="B342" i="2"/>
  <c r="C341" i="2"/>
  <c r="S340" i="2"/>
  <c r="N340" i="2"/>
  <c r="O340" i="2"/>
  <c r="D340" i="2"/>
  <c r="K340" i="2"/>
  <c r="L340" i="2"/>
  <c r="R340" i="2"/>
  <c r="Q339" i="2" l="1"/>
  <c r="F339" i="2" s="1"/>
  <c r="P340" i="2"/>
  <c r="M340" i="2"/>
  <c r="C342" i="2"/>
  <c r="B343" i="2"/>
  <c r="H339" i="2"/>
  <c r="G339" i="2"/>
  <c r="S341" i="2"/>
  <c r="L341" i="2"/>
  <c r="O341" i="2"/>
  <c r="R341" i="2"/>
  <c r="N341" i="2"/>
  <c r="D341" i="2"/>
  <c r="K341" i="2"/>
  <c r="T340" i="2"/>
  <c r="U340" i="2" s="1"/>
  <c r="T341" i="2" l="1"/>
  <c r="U341" i="2" s="1"/>
  <c r="G341" i="2" s="1"/>
  <c r="J339" i="2"/>
  <c r="E339" i="2"/>
  <c r="I339" i="2" s="1"/>
  <c r="M341" i="2"/>
  <c r="Q340" i="2"/>
  <c r="E340" i="2" s="1"/>
  <c r="S342" i="2"/>
  <c r="O342" i="2"/>
  <c r="L342" i="2"/>
  <c r="R342" i="2"/>
  <c r="N342" i="2"/>
  <c r="D342" i="2"/>
  <c r="K342" i="2"/>
  <c r="B344" i="2"/>
  <c r="C343" i="2"/>
  <c r="P341" i="2"/>
  <c r="H340" i="2"/>
  <c r="G340" i="2"/>
  <c r="M342" i="2" l="1"/>
  <c r="H341" i="2"/>
  <c r="T342" i="2"/>
  <c r="U342" i="2" s="1"/>
  <c r="H342" i="2" s="1"/>
  <c r="I340" i="2"/>
  <c r="Q341" i="2"/>
  <c r="F341" i="2" s="1"/>
  <c r="F340" i="2"/>
  <c r="J340" i="2" s="1"/>
  <c r="P342" i="2"/>
  <c r="C344" i="2"/>
  <c r="B345" i="2"/>
  <c r="D343" i="2"/>
  <c r="O343" i="2"/>
  <c r="L343" i="2"/>
  <c r="R343" i="2"/>
  <c r="N343" i="2"/>
  <c r="S343" i="2"/>
  <c r="K343" i="2"/>
  <c r="M343" i="2" s="1"/>
  <c r="Q342" i="2" l="1"/>
  <c r="F342" i="2" s="1"/>
  <c r="J342" i="2" s="1"/>
  <c r="J341" i="2"/>
  <c r="G342" i="2"/>
  <c r="E341" i="2"/>
  <c r="I341" i="2" s="1"/>
  <c r="R344" i="2"/>
  <c r="K344" i="2"/>
  <c r="N344" i="2"/>
  <c r="S344" i="2"/>
  <c r="O344" i="2"/>
  <c r="D344" i="2"/>
  <c r="L344" i="2"/>
  <c r="T343" i="2"/>
  <c r="U343" i="2" s="1"/>
  <c r="B346" i="2"/>
  <c r="C345" i="2"/>
  <c r="P343" i="2"/>
  <c r="Q343" i="2" s="1"/>
  <c r="E342" i="2" l="1"/>
  <c r="I342" i="2" s="1"/>
  <c r="T344" i="2"/>
  <c r="U344" i="2" s="1"/>
  <c r="G344" i="2" s="1"/>
  <c r="M344" i="2"/>
  <c r="E343" i="2"/>
  <c r="F343" i="2"/>
  <c r="H343" i="2"/>
  <c r="G343" i="2"/>
  <c r="P344" i="2"/>
  <c r="C346" i="2"/>
  <c r="B347" i="2"/>
  <c r="L345" i="2"/>
  <c r="R345" i="2"/>
  <c r="N345" i="2"/>
  <c r="D345" i="2"/>
  <c r="K345" i="2"/>
  <c r="S345" i="2"/>
  <c r="O345" i="2"/>
  <c r="M345" i="2" l="1"/>
  <c r="Q344" i="2"/>
  <c r="F344" i="2" s="1"/>
  <c r="H344" i="2"/>
  <c r="I343" i="2"/>
  <c r="D346" i="2"/>
  <c r="K346" i="2"/>
  <c r="S346" i="2"/>
  <c r="R346" i="2"/>
  <c r="O346" i="2"/>
  <c r="L346" i="2"/>
  <c r="N346" i="2"/>
  <c r="B348" i="2"/>
  <c r="C347" i="2"/>
  <c r="P345" i="2"/>
  <c r="J343" i="2"/>
  <c r="T345" i="2"/>
  <c r="U345" i="2" s="1"/>
  <c r="Q345" i="2" l="1"/>
  <c r="F345" i="2" s="1"/>
  <c r="J344" i="2"/>
  <c r="E344" i="2"/>
  <c r="I344" i="2" s="1"/>
  <c r="P346" i="2"/>
  <c r="H345" i="2"/>
  <c r="G345" i="2"/>
  <c r="S347" i="2"/>
  <c r="O347" i="2"/>
  <c r="R347" i="2"/>
  <c r="L347" i="2"/>
  <c r="N347" i="2"/>
  <c r="D347" i="2"/>
  <c r="K347" i="2"/>
  <c r="B349" i="2"/>
  <c r="C348" i="2"/>
  <c r="M346" i="2"/>
  <c r="T346" i="2"/>
  <c r="U346" i="2" s="1"/>
  <c r="E345" i="2" l="1"/>
  <c r="I345" i="2" s="1"/>
  <c r="P347" i="2"/>
  <c r="Q346" i="2"/>
  <c r="E346" i="2" s="1"/>
  <c r="M347" i="2"/>
  <c r="J345" i="2"/>
  <c r="T347" i="2"/>
  <c r="U347" i="2" s="1"/>
  <c r="D348" i="2"/>
  <c r="N348" i="2"/>
  <c r="S348" i="2"/>
  <c r="O348" i="2"/>
  <c r="R348" i="2"/>
  <c r="L348" i="2"/>
  <c r="K348" i="2"/>
  <c r="G346" i="2"/>
  <c r="H346" i="2"/>
  <c r="C349" i="2"/>
  <c r="B350" i="2"/>
  <c r="Q347" i="2" l="1"/>
  <c r="F347" i="2" s="1"/>
  <c r="M348" i="2"/>
  <c r="I346" i="2"/>
  <c r="F346" i="2"/>
  <c r="J346" i="2" s="1"/>
  <c r="S349" i="2"/>
  <c r="K349" i="2"/>
  <c r="O349" i="2"/>
  <c r="R349" i="2"/>
  <c r="N349" i="2"/>
  <c r="D349" i="2"/>
  <c r="L349" i="2"/>
  <c r="H347" i="2"/>
  <c r="G347" i="2"/>
  <c r="B351" i="2"/>
  <c r="C350" i="2"/>
  <c r="T348" i="2"/>
  <c r="U348" i="2" s="1"/>
  <c r="P348" i="2"/>
  <c r="E347" i="2" l="1"/>
  <c r="I347" i="2" s="1"/>
  <c r="Q348" i="2"/>
  <c r="F348" i="2" s="1"/>
  <c r="J347" i="2"/>
  <c r="R350" i="2"/>
  <c r="N350" i="2"/>
  <c r="L350" i="2"/>
  <c r="D350" i="2"/>
  <c r="K350" i="2"/>
  <c r="S350" i="2"/>
  <c r="O350" i="2"/>
  <c r="C351" i="2"/>
  <c r="B352" i="2"/>
  <c r="P349" i="2"/>
  <c r="M349" i="2"/>
  <c r="H348" i="2"/>
  <c r="G348" i="2"/>
  <c r="T349" i="2"/>
  <c r="U349" i="2" s="1"/>
  <c r="E348" i="2" l="1"/>
  <c r="I348" i="2" s="1"/>
  <c r="Q349" i="2"/>
  <c r="E349" i="2" s="1"/>
  <c r="M350" i="2"/>
  <c r="T350" i="2"/>
  <c r="U350" i="2" s="1"/>
  <c r="H350" i="2" s="1"/>
  <c r="H349" i="2"/>
  <c r="G349" i="2"/>
  <c r="O351" i="2"/>
  <c r="R351" i="2"/>
  <c r="K351" i="2"/>
  <c r="N351" i="2"/>
  <c r="S351" i="2"/>
  <c r="L351" i="2"/>
  <c r="D351" i="2"/>
  <c r="J348" i="2"/>
  <c r="C352" i="2"/>
  <c r="B353" i="2"/>
  <c r="P350" i="2"/>
  <c r="G350" i="2" l="1"/>
  <c r="F349" i="2"/>
  <c r="J349" i="2" s="1"/>
  <c r="Q350" i="2"/>
  <c r="E350" i="2" s="1"/>
  <c r="M351" i="2"/>
  <c r="D352" i="2"/>
  <c r="N352" i="2"/>
  <c r="R352" i="2"/>
  <c r="L352" i="2"/>
  <c r="K352" i="2"/>
  <c r="S352" i="2"/>
  <c r="O352" i="2"/>
  <c r="T351" i="2"/>
  <c r="U351" i="2" s="1"/>
  <c r="C353" i="2"/>
  <c r="B354" i="2"/>
  <c r="P351" i="2"/>
  <c r="I349" i="2"/>
  <c r="I350" i="2" l="1"/>
  <c r="M352" i="2"/>
  <c r="Q351" i="2"/>
  <c r="F351" i="2" s="1"/>
  <c r="F350" i="2"/>
  <c r="J350" i="2" s="1"/>
  <c r="T352" i="2"/>
  <c r="U352" i="2" s="1"/>
  <c r="H352" i="2" s="1"/>
  <c r="H351" i="2"/>
  <c r="G351" i="2"/>
  <c r="R353" i="2"/>
  <c r="K353" i="2"/>
  <c r="D353" i="2"/>
  <c r="O353" i="2"/>
  <c r="L353" i="2"/>
  <c r="S353" i="2"/>
  <c r="N353" i="2"/>
  <c r="C354" i="2"/>
  <c r="B355" i="2"/>
  <c r="P352" i="2"/>
  <c r="Q352" i="2" l="1"/>
  <c r="F352" i="2" s="1"/>
  <c r="J352" i="2" s="1"/>
  <c r="E351" i="2"/>
  <c r="I351" i="2" s="1"/>
  <c r="P353" i="2"/>
  <c r="G352" i="2"/>
  <c r="T353" i="2"/>
  <c r="U353" i="2" s="1"/>
  <c r="H353" i="2" s="1"/>
  <c r="C355" i="2"/>
  <c r="B356" i="2"/>
  <c r="L354" i="2"/>
  <c r="R354" i="2"/>
  <c r="N354" i="2"/>
  <c r="O354" i="2"/>
  <c r="D354" i="2"/>
  <c r="K354" i="2"/>
  <c r="S354" i="2"/>
  <c r="J351" i="2"/>
  <c r="M353" i="2"/>
  <c r="E352" i="2" l="1"/>
  <c r="I352" i="2" s="1"/>
  <c r="Q353" i="2"/>
  <c r="F353" i="2" s="1"/>
  <c r="J353" i="2" s="1"/>
  <c r="G353" i="2"/>
  <c r="P354" i="2"/>
  <c r="M354" i="2"/>
  <c r="T354" i="2"/>
  <c r="U354" i="2" s="1"/>
  <c r="S355" i="2"/>
  <c r="K355" i="2"/>
  <c r="L355" i="2"/>
  <c r="R355" i="2"/>
  <c r="N355" i="2"/>
  <c r="D355" i="2"/>
  <c r="O355" i="2"/>
  <c r="B357" i="2"/>
  <c r="C356" i="2"/>
  <c r="E353" i="2" l="1"/>
  <c r="I353" i="2" s="1"/>
  <c r="P355" i="2"/>
  <c r="Q354" i="2"/>
  <c r="F354" i="2" s="1"/>
  <c r="L356" i="2"/>
  <c r="N356" i="2"/>
  <c r="D356" i="2"/>
  <c r="K356" i="2"/>
  <c r="S356" i="2"/>
  <c r="O356" i="2"/>
  <c r="R356" i="2"/>
  <c r="G354" i="2"/>
  <c r="H354" i="2"/>
  <c r="M355" i="2"/>
  <c r="B358" i="2"/>
  <c r="C357" i="2"/>
  <c r="T355" i="2"/>
  <c r="U355" i="2" s="1"/>
  <c r="E354" i="2" l="1"/>
  <c r="I354" i="2" s="1"/>
  <c r="Q355" i="2"/>
  <c r="E355" i="2" s="1"/>
  <c r="C358" i="2"/>
  <c r="B359" i="2"/>
  <c r="S357" i="2"/>
  <c r="K357" i="2"/>
  <c r="L357" i="2"/>
  <c r="R357" i="2"/>
  <c r="N357" i="2"/>
  <c r="D357" i="2"/>
  <c r="O357" i="2"/>
  <c r="P356" i="2"/>
  <c r="G355" i="2"/>
  <c r="H355" i="2"/>
  <c r="T356" i="2"/>
  <c r="U356" i="2" s="1"/>
  <c r="J354" i="2"/>
  <c r="M356" i="2"/>
  <c r="T357" i="2" l="1"/>
  <c r="U357" i="2" s="1"/>
  <c r="H357" i="2" s="1"/>
  <c r="F355" i="2"/>
  <c r="J355" i="2" s="1"/>
  <c r="Q356" i="2"/>
  <c r="F356" i="2" s="1"/>
  <c r="I355" i="2"/>
  <c r="S358" i="2"/>
  <c r="R358" i="2"/>
  <c r="O358" i="2"/>
  <c r="L358" i="2"/>
  <c r="N358" i="2"/>
  <c r="D358" i="2"/>
  <c r="K358" i="2"/>
  <c r="H356" i="2"/>
  <c r="G356" i="2"/>
  <c r="P357" i="2"/>
  <c r="B360" i="2"/>
  <c r="C359" i="2"/>
  <c r="M357" i="2"/>
  <c r="M358" i="2" l="1"/>
  <c r="G357" i="2"/>
  <c r="Q357" i="2"/>
  <c r="F357" i="2" s="1"/>
  <c r="J357" i="2" s="1"/>
  <c r="E356" i="2"/>
  <c r="I356" i="2" s="1"/>
  <c r="T358" i="2"/>
  <c r="U358" i="2" s="1"/>
  <c r="H358" i="2" s="1"/>
  <c r="C360" i="2"/>
  <c r="B361" i="2"/>
  <c r="J356" i="2"/>
  <c r="P358" i="2"/>
  <c r="Q358" i="2" s="1"/>
  <c r="L359" i="2"/>
  <c r="K359" i="2"/>
  <c r="S359" i="2"/>
  <c r="N359" i="2"/>
  <c r="D359" i="2"/>
  <c r="O359" i="2"/>
  <c r="R359" i="2"/>
  <c r="T359" i="2" l="1"/>
  <c r="U359" i="2" s="1"/>
  <c r="H359" i="2" s="1"/>
  <c r="G358" i="2"/>
  <c r="E357" i="2"/>
  <c r="I357" i="2" s="1"/>
  <c r="M359" i="2"/>
  <c r="F358" i="2"/>
  <c r="J358" i="2" s="1"/>
  <c r="E358" i="2"/>
  <c r="C361" i="2"/>
  <c r="B362" i="2"/>
  <c r="S360" i="2"/>
  <c r="O360" i="2"/>
  <c r="L360" i="2"/>
  <c r="D360" i="2"/>
  <c r="N360" i="2"/>
  <c r="R360" i="2"/>
  <c r="K360" i="2"/>
  <c r="P359" i="2"/>
  <c r="G359" i="2" l="1"/>
  <c r="M360" i="2"/>
  <c r="I358" i="2"/>
  <c r="P360" i="2"/>
  <c r="Q359" i="2"/>
  <c r="E359" i="2" s="1"/>
  <c r="I359" i="2" s="1"/>
  <c r="T360" i="2"/>
  <c r="U360" i="2" s="1"/>
  <c r="S361" i="2"/>
  <c r="O361" i="2"/>
  <c r="K361" i="2"/>
  <c r="D361" i="2"/>
  <c r="N361" i="2"/>
  <c r="L361" i="2"/>
  <c r="R361" i="2"/>
  <c r="B363" i="2"/>
  <c r="C362" i="2"/>
  <c r="Q360" i="2" l="1"/>
  <c r="F360" i="2" s="1"/>
  <c r="T361" i="2"/>
  <c r="U361" i="2" s="1"/>
  <c r="H361" i="2" s="1"/>
  <c r="F359" i="2"/>
  <c r="J359" i="2" s="1"/>
  <c r="C363" i="2"/>
  <c r="B364" i="2"/>
  <c r="D362" i="2"/>
  <c r="K362" i="2"/>
  <c r="O362" i="2"/>
  <c r="L362" i="2"/>
  <c r="R362" i="2"/>
  <c r="N362" i="2"/>
  <c r="S362" i="2"/>
  <c r="H360" i="2"/>
  <c r="G360" i="2"/>
  <c r="P361" i="2"/>
  <c r="M361" i="2"/>
  <c r="E360" i="2" l="1"/>
  <c r="I360" i="2" s="1"/>
  <c r="M362" i="2"/>
  <c r="G361" i="2"/>
  <c r="Q361" i="2"/>
  <c r="E361" i="2" s="1"/>
  <c r="P362" i="2"/>
  <c r="J360" i="2"/>
  <c r="S363" i="2"/>
  <c r="N363" i="2"/>
  <c r="L363" i="2"/>
  <c r="D363" i="2"/>
  <c r="O363" i="2"/>
  <c r="K363" i="2"/>
  <c r="R363" i="2"/>
  <c r="B365" i="2"/>
  <c r="C364" i="2"/>
  <c r="T362" i="2"/>
  <c r="U362" i="2" s="1"/>
  <c r="Q362" i="2" l="1"/>
  <c r="F362" i="2" s="1"/>
  <c r="I361" i="2"/>
  <c r="T363" i="2"/>
  <c r="U363" i="2" s="1"/>
  <c r="H363" i="2" s="1"/>
  <c r="F361" i="2"/>
  <c r="J361" i="2" s="1"/>
  <c r="M363" i="2"/>
  <c r="P363" i="2"/>
  <c r="L364" i="2"/>
  <c r="R364" i="2"/>
  <c r="K364" i="2"/>
  <c r="D364" i="2"/>
  <c r="N364" i="2"/>
  <c r="S364" i="2"/>
  <c r="O364" i="2"/>
  <c r="G362" i="2"/>
  <c r="H362" i="2"/>
  <c r="C365" i="2"/>
  <c r="B366" i="2"/>
  <c r="E362" i="2" l="1"/>
  <c r="I362" i="2" s="1"/>
  <c r="G363" i="2"/>
  <c r="M364" i="2"/>
  <c r="Q363" i="2"/>
  <c r="S365" i="2"/>
  <c r="O365" i="2"/>
  <c r="N365" i="2"/>
  <c r="D365" i="2"/>
  <c r="K365" i="2"/>
  <c r="L365" i="2"/>
  <c r="R365" i="2"/>
  <c r="J362" i="2"/>
  <c r="B367" i="2"/>
  <c r="C366" i="2"/>
  <c r="P364" i="2"/>
  <c r="T364" i="2"/>
  <c r="U364" i="2" s="1"/>
  <c r="T365" i="2" l="1"/>
  <c r="U365" i="2" s="1"/>
  <c r="G365" i="2" s="1"/>
  <c r="Q364" i="2"/>
  <c r="E364" i="2" s="1"/>
  <c r="E363" i="2"/>
  <c r="I363" i="2" s="1"/>
  <c r="F363" i="2"/>
  <c r="J363" i="2" s="1"/>
  <c r="M365" i="2"/>
  <c r="B368" i="2"/>
  <c r="C367" i="2"/>
  <c r="P365" i="2"/>
  <c r="G364" i="2"/>
  <c r="H364" i="2"/>
  <c r="S366" i="2"/>
  <c r="O366" i="2"/>
  <c r="L366" i="2"/>
  <c r="R366" i="2"/>
  <c r="K366" i="2"/>
  <c r="D366" i="2"/>
  <c r="N366" i="2"/>
  <c r="H365" i="2" l="1"/>
  <c r="M366" i="2"/>
  <c r="F364" i="2"/>
  <c r="J364" i="2" s="1"/>
  <c r="P366" i="2"/>
  <c r="T366" i="2"/>
  <c r="U366" i="2" s="1"/>
  <c r="G366" i="2" s="1"/>
  <c r="R367" i="2"/>
  <c r="K367" i="2"/>
  <c r="D367" i="2"/>
  <c r="N367" i="2"/>
  <c r="S367" i="2"/>
  <c r="O367" i="2"/>
  <c r="L367" i="2"/>
  <c r="I364" i="2"/>
  <c r="Q365" i="2"/>
  <c r="C368" i="2"/>
  <c r="B369" i="2"/>
  <c r="Q366" i="2" l="1"/>
  <c r="E366" i="2" s="1"/>
  <c r="I366" i="2" s="1"/>
  <c r="H366" i="2"/>
  <c r="M367" i="2"/>
  <c r="C369" i="2"/>
  <c r="B370" i="2"/>
  <c r="T367" i="2"/>
  <c r="U367" i="2" s="1"/>
  <c r="F365" i="2"/>
  <c r="J365" i="2" s="1"/>
  <c r="E365" i="2"/>
  <c r="I365" i="2" s="1"/>
  <c r="S368" i="2"/>
  <c r="O368" i="2"/>
  <c r="R368" i="2"/>
  <c r="D368" i="2"/>
  <c r="N368" i="2"/>
  <c r="L368" i="2"/>
  <c r="K368" i="2"/>
  <c r="P367" i="2"/>
  <c r="F366" i="2" l="1"/>
  <c r="J366" i="2" s="1"/>
  <c r="Q367" i="2"/>
  <c r="F367" i="2" s="1"/>
  <c r="R369" i="2"/>
  <c r="K369" i="2"/>
  <c r="D369" i="2"/>
  <c r="L369" i="2"/>
  <c r="S369" i="2"/>
  <c r="O369" i="2"/>
  <c r="N369" i="2"/>
  <c r="C370" i="2"/>
  <c r="B371" i="2"/>
  <c r="M368" i="2"/>
  <c r="T368" i="2"/>
  <c r="U368" i="2" s="1"/>
  <c r="H367" i="2"/>
  <c r="G367" i="2"/>
  <c r="P368" i="2"/>
  <c r="E367" i="2" l="1"/>
  <c r="I367" i="2" s="1"/>
  <c r="J367" i="2"/>
  <c r="T369" i="2"/>
  <c r="U369" i="2" s="1"/>
  <c r="H369" i="2" s="1"/>
  <c r="Q368" i="2"/>
  <c r="E368" i="2" s="1"/>
  <c r="M369" i="2"/>
  <c r="B372" i="2"/>
  <c r="C371" i="2"/>
  <c r="H368" i="2"/>
  <c r="G368" i="2"/>
  <c r="P369" i="2"/>
  <c r="S370" i="2"/>
  <c r="O370" i="2"/>
  <c r="L370" i="2"/>
  <c r="R370" i="2"/>
  <c r="K370" i="2"/>
  <c r="D370" i="2"/>
  <c r="N370" i="2"/>
  <c r="Q369" i="2" l="1"/>
  <c r="F369" i="2" s="1"/>
  <c r="J369" i="2" s="1"/>
  <c r="F368" i="2"/>
  <c r="J368" i="2" s="1"/>
  <c r="M370" i="2"/>
  <c r="G369" i="2"/>
  <c r="T370" i="2"/>
  <c r="U370" i="2" s="1"/>
  <c r="G370" i="2" s="1"/>
  <c r="P370" i="2"/>
  <c r="L371" i="2"/>
  <c r="K371" i="2"/>
  <c r="D371" i="2"/>
  <c r="N371" i="2"/>
  <c r="S371" i="2"/>
  <c r="O371" i="2"/>
  <c r="R371" i="2"/>
  <c r="I368" i="2"/>
  <c r="B373" i="2"/>
  <c r="C372" i="2"/>
  <c r="E369" i="2" l="1"/>
  <c r="I369" i="2" s="1"/>
  <c r="H370" i="2"/>
  <c r="M371" i="2"/>
  <c r="Q370" i="2"/>
  <c r="E370" i="2" s="1"/>
  <c r="I370" i="2" s="1"/>
  <c r="T371" i="2"/>
  <c r="U371" i="2" s="1"/>
  <c r="G371" i="2" s="1"/>
  <c r="P371" i="2"/>
  <c r="B374" i="2"/>
  <c r="C373" i="2"/>
  <c r="D372" i="2"/>
  <c r="N372" i="2"/>
  <c r="S372" i="2"/>
  <c r="O372" i="2"/>
  <c r="L372" i="2"/>
  <c r="R372" i="2"/>
  <c r="K372" i="2"/>
  <c r="F370" i="2" l="1"/>
  <c r="J370" i="2" s="1"/>
  <c r="Q371" i="2"/>
  <c r="F371" i="2" s="1"/>
  <c r="M372" i="2"/>
  <c r="H371" i="2"/>
  <c r="C374" i="2"/>
  <c r="B375" i="2"/>
  <c r="S373" i="2"/>
  <c r="O373" i="2"/>
  <c r="L373" i="2"/>
  <c r="D373" i="2"/>
  <c r="K373" i="2"/>
  <c r="R373" i="2"/>
  <c r="N373" i="2"/>
  <c r="T372" i="2"/>
  <c r="U372" i="2" s="1"/>
  <c r="P372" i="2"/>
  <c r="E371" i="2" l="1"/>
  <c r="I371" i="2" s="1"/>
  <c r="J371" i="2"/>
  <c r="Q372" i="2"/>
  <c r="F372" i="2" s="1"/>
  <c r="M373" i="2"/>
  <c r="T373" i="2"/>
  <c r="U373" i="2" s="1"/>
  <c r="H373" i="2" s="1"/>
  <c r="R374" i="2"/>
  <c r="N374" i="2"/>
  <c r="D374" i="2"/>
  <c r="K374" i="2"/>
  <c r="S374" i="2"/>
  <c r="O374" i="2"/>
  <c r="L374" i="2"/>
  <c r="B376" i="2"/>
  <c r="C375" i="2"/>
  <c r="P373" i="2"/>
  <c r="G372" i="2"/>
  <c r="H372" i="2"/>
  <c r="Q373" i="2" l="1"/>
  <c r="F373" i="2" s="1"/>
  <c r="J373" i="2" s="1"/>
  <c r="M374" i="2"/>
  <c r="E372" i="2"/>
  <c r="I372" i="2" s="1"/>
  <c r="G373" i="2"/>
  <c r="J372" i="2"/>
  <c r="T374" i="2"/>
  <c r="U374" i="2" s="1"/>
  <c r="P374" i="2"/>
  <c r="L375" i="2"/>
  <c r="N375" i="2"/>
  <c r="S375" i="2"/>
  <c r="O375" i="2"/>
  <c r="R375" i="2"/>
  <c r="D375" i="2"/>
  <c r="K375" i="2"/>
  <c r="C376" i="2"/>
  <c r="B377" i="2"/>
  <c r="E373" i="2" l="1"/>
  <c r="I373" i="2" s="1"/>
  <c r="Q374" i="2"/>
  <c r="F374" i="2" s="1"/>
  <c r="T375" i="2"/>
  <c r="U375" i="2" s="1"/>
  <c r="H375" i="2" s="1"/>
  <c r="S376" i="2"/>
  <c r="O376" i="2"/>
  <c r="L376" i="2"/>
  <c r="R376" i="2"/>
  <c r="D376" i="2"/>
  <c r="K376" i="2"/>
  <c r="N376" i="2"/>
  <c r="G374" i="2"/>
  <c r="H374" i="2"/>
  <c r="C377" i="2"/>
  <c r="B378" i="2"/>
  <c r="P375" i="2"/>
  <c r="M375" i="2"/>
  <c r="E374" i="2" l="1"/>
  <c r="I374" i="2" s="1"/>
  <c r="T376" i="2"/>
  <c r="U376" i="2" s="1"/>
  <c r="G376" i="2" s="1"/>
  <c r="J374" i="2"/>
  <c r="Q375" i="2"/>
  <c r="F375" i="2" s="1"/>
  <c r="J375" i="2" s="1"/>
  <c r="P376" i="2"/>
  <c r="G375" i="2"/>
  <c r="C378" i="2"/>
  <c r="B379" i="2"/>
  <c r="L377" i="2"/>
  <c r="S377" i="2"/>
  <c r="R377" i="2"/>
  <c r="N377" i="2"/>
  <c r="D377" i="2"/>
  <c r="K377" i="2"/>
  <c r="O377" i="2"/>
  <c r="M376" i="2"/>
  <c r="Q376" i="2" l="1"/>
  <c r="E376" i="2" s="1"/>
  <c r="I376" i="2" s="1"/>
  <c r="H376" i="2"/>
  <c r="E375" i="2"/>
  <c r="I375" i="2" s="1"/>
  <c r="M377" i="2"/>
  <c r="S378" i="2"/>
  <c r="O378" i="2"/>
  <c r="L378" i="2"/>
  <c r="R378" i="2"/>
  <c r="K378" i="2"/>
  <c r="D378" i="2"/>
  <c r="N378" i="2"/>
  <c r="T377" i="2"/>
  <c r="U377" i="2" s="1"/>
  <c r="B380" i="2"/>
  <c r="C379" i="2"/>
  <c r="P377" i="2"/>
  <c r="Q377" i="2" l="1"/>
  <c r="F377" i="2" s="1"/>
  <c r="F376" i="2"/>
  <c r="J376" i="2" s="1"/>
  <c r="M378" i="2"/>
  <c r="C380" i="2"/>
  <c r="B381" i="2"/>
  <c r="P378" i="2"/>
  <c r="R379" i="2"/>
  <c r="K379" i="2"/>
  <c r="L379" i="2"/>
  <c r="N379" i="2"/>
  <c r="D379" i="2"/>
  <c r="S379" i="2"/>
  <c r="O379" i="2"/>
  <c r="H377" i="2"/>
  <c r="G377" i="2"/>
  <c r="T378" i="2"/>
  <c r="U378" i="2" s="1"/>
  <c r="E377" i="2" l="1"/>
  <c r="I377" i="2" s="1"/>
  <c r="T379" i="2"/>
  <c r="U379" i="2" s="1"/>
  <c r="H379" i="2" s="1"/>
  <c r="Q378" i="2"/>
  <c r="E378" i="2" s="1"/>
  <c r="B382" i="2"/>
  <c r="C381" i="2"/>
  <c r="P379" i="2"/>
  <c r="J377" i="2"/>
  <c r="H378" i="2"/>
  <c r="G378" i="2"/>
  <c r="R380" i="2"/>
  <c r="K380" i="2"/>
  <c r="D380" i="2"/>
  <c r="N380" i="2"/>
  <c r="S380" i="2"/>
  <c r="O380" i="2"/>
  <c r="L380" i="2"/>
  <c r="M379" i="2"/>
  <c r="G379" i="2" l="1"/>
  <c r="Q379" i="2"/>
  <c r="F379" i="2" s="1"/>
  <c r="J379" i="2" s="1"/>
  <c r="M380" i="2"/>
  <c r="F378" i="2"/>
  <c r="J378" i="2" s="1"/>
  <c r="I378" i="2"/>
  <c r="C382" i="2"/>
  <c r="B383" i="2"/>
  <c r="P380" i="2"/>
  <c r="S381" i="2"/>
  <c r="O381" i="2"/>
  <c r="R381" i="2"/>
  <c r="K381" i="2"/>
  <c r="D381" i="2"/>
  <c r="N381" i="2"/>
  <c r="L381" i="2"/>
  <c r="T380" i="2"/>
  <c r="U380" i="2" s="1"/>
  <c r="P381" i="2" l="1"/>
  <c r="Q380" i="2"/>
  <c r="F380" i="2" s="1"/>
  <c r="E379" i="2"/>
  <c r="I379" i="2" s="1"/>
  <c r="T381" i="2"/>
  <c r="U381" i="2" s="1"/>
  <c r="H381" i="2" s="1"/>
  <c r="R382" i="2"/>
  <c r="N382" i="2"/>
  <c r="D382" i="2"/>
  <c r="K382" i="2"/>
  <c r="S382" i="2"/>
  <c r="O382" i="2"/>
  <c r="L382" i="2"/>
  <c r="G380" i="2"/>
  <c r="H380" i="2"/>
  <c r="B384" i="2"/>
  <c r="C383" i="2"/>
  <c r="M381" i="2"/>
  <c r="Q381" i="2" l="1"/>
  <c r="F381" i="2" s="1"/>
  <c r="J381" i="2" s="1"/>
  <c r="E380" i="2"/>
  <c r="I380" i="2" s="1"/>
  <c r="G381" i="2"/>
  <c r="C384" i="2"/>
  <c r="B385" i="2"/>
  <c r="J380" i="2"/>
  <c r="M382" i="2"/>
  <c r="S383" i="2"/>
  <c r="L383" i="2"/>
  <c r="O383" i="2"/>
  <c r="R383" i="2"/>
  <c r="N383" i="2"/>
  <c r="D383" i="2"/>
  <c r="K383" i="2"/>
  <c r="T382" i="2"/>
  <c r="U382" i="2" s="1"/>
  <c r="P382" i="2"/>
  <c r="E381" i="2" l="1"/>
  <c r="I381" i="2" s="1"/>
  <c r="T383" i="2"/>
  <c r="U383" i="2" s="1"/>
  <c r="G383" i="2" s="1"/>
  <c r="M383" i="2"/>
  <c r="Q382" i="2"/>
  <c r="S384" i="2"/>
  <c r="R384" i="2"/>
  <c r="O384" i="2"/>
  <c r="K384" i="2"/>
  <c r="D384" i="2"/>
  <c r="N384" i="2"/>
  <c r="L384" i="2"/>
  <c r="H382" i="2"/>
  <c r="G382" i="2"/>
  <c r="B386" i="2"/>
  <c r="C385" i="2"/>
  <c r="P383" i="2"/>
  <c r="T384" i="2" l="1"/>
  <c r="U384" i="2" s="1"/>
  <c r="H384" i="2" s="1"/>
  <c r="P384" i="2"/>
  <c r="H383" i="2"/>
  <c r="Q383" i="2"/>
  <c r="F383" i="2" s="1"/>
  <c r="B387" i="2"/>
  <c r="C386" i="2"/>
  <c r="E382" i="2"/>
  <c r="I382" i="2" s="1"/>
  <c r="F382" i="2"/>
  <c r="J382" i="2" s="1"/>
  <c r="D385" i="2"/>
  <c r="N385" i="2"/>
  <c r="S385" i="2"/>
  <c r="O385" i="2"/>
  <c r="R385" i="2"/>
  <c r="L385" i="2"/>
  <c r="K385" i="2"/>
  <c r="M384" i="2"/>
  <c r="Q384" i="2" l="1"/>
  <c r="E384" i="2" s="1"/>
  <c r="J383" i="2"/>
  <c r="G384" i="2"/>
  <c r="T385" i="2"/>
  <c r="U385" i="2" s="1"/>
  <c r="G385" i="2" s="1"/>
  <c r="E383" i="2"/>
  <c r="I383" i="2" s="1"/>
  <c r="P385" i="2"/>
  <c r="C387" i="2"/>
  <c r="B388" i="2"/>
  <c r="M385" i="2"/>
  <c r="S386" i="2"/>
  <c r="K386" i="2"/>
  <c r="R386" i="2"/>
  <c r="N386" i="2"/>
  <c r="D386" i="2"/>
  <c r="O386" i="2"/>
  <c r="L386" i="2"/>
  <c r="F384" i="2" l="1"/>
  <c r="J384" i="2" s="1"/>
  <c r="I384" i="2"/>
  <c r="Q385" i="2"/>
  <c r="E385" i="2" s="1"/>
  <c r="I385" i="2" s="1"/>
  <c r="P386" i="2"/>
  <c r="H385" i="2"/>
  <c r="L387" i="2"/>
  <c r="R387" i="2"/>
  <c r="N387" i="2"/>
  <c r="D387" i="2"/>
  <c r="K387" i="2"/>
  <c r="S387" i="2"/>
  <c r="O387" i="2"/>
  <c r="M386" i="2"/>
  <c r="B389" i="2"/>
  <c r="C388" i="2"/>
  <c r="T386" i="2"/>
  <c r="U386" i="2" s="1"/>
  <c r="M387" i="2" l="1"/>
  <c r="F385" i="2"/>
  <c r="J385" i="2" s="1"/>
  <c r="Q386" i="2"/>
  <c r="F386" i="2" s="1"/>
  <c r="P387" i="2"/>
  <c r="B390" i="2"/>
  <c r="C389" i="2"/>
  <c r="G386" i="2"/>
  <c r="H386" i="2"/>
  <c r="D388" i="2"/>
  <c r="K388" i="2"/>
  <c r="R388" i="2"/>
  <c r="S388" i="2"/>
  <c r="O388" i="2"/>
  <c r="L388" i="2"/>
  <c r="N388" i="2"/>
  <c r="T387" i="2"/>
  <c r="U387" i="2" s="1"/>
  <c r="Q387" i="2" l="1"/>
  <c r="E387" i="2" s="1"/>
  <c r="P388" i="2"/>
  <c r="E386" i="2"/>
  <c r="I386" i="2" s="1"/>
  <c r="T388" i="2"/>
  <c r="U388" i="2" s="1"/>
  <c r="H388" i="2" s="1"/>
  <c r="J386" i="2"/>
  <c r="D389" i="2"/>
  <c r="N389" i="2"/>
  <c r="S389" i="2"/>
  <c r="O389" i="2"/>
  <c r="L389" i="2"/>
  <c r="R389" i="2"/>
  <c r="K389" i="2"/>
  <c r="M388" i="2"/>
  <c r="G387" i="2"/>
  <c r="H387" i="2"/>
  <c r="B391" i="2"/>
  <c r="C390" i="2"/>
  <c r="F387" i="2" l="1"/>
  <c r="J387" i="2" s="1"/>
  <c r="M389" i="2"/>
  <c r="Q388" i="2"/>
  <c r="E388" i="2" s="1"/>
  <c r="G388" i="2"/>
  <c r="T389" i="2"/>
  <c r="U389" i="2" s="1"/>
  <c r="G389" i="2" s="1"/>
  <c r="P389" i="2"/>
  <c r="S390" i="2"/>
  <c r="O390" i="2"/>
  <c r="L390" i="2"/>
  <c r="R390" i="2"/>
  <c r="N390" i="2"/>
  <c r="D390" i="2"/>
  <c r="K390" i="2"/>
  <c r="I387" i="2"/>
  <c r="C391" i="2"/>
  <c r="B392" i="2"/>
  <c r="M390" i="2" l="1"/>
  <c r="Q389" i="2"/>
  <c r="F389" i="2" s="1"/>
  <c r="I388" i="2"/>
  <c r="F388" i="2"/>
  <c r="J388" i="2" s="1"/>
  <c r="H389" i="2"/>
  <c r="P390" i="2"/>
  <c r="S391" i="2"/>
  <c r="O391" i="2"/>
  <c r="R391" i="2"/>
  <c r="D391" i="2"/>
  <c r="K391" i="2"/>
  <c r="L391" i="2"/>
  <c r="N391" i="2"/>
  <c r="B393" i="2"/>
  <c r="C392" i="2"/>
  <c r="T390" i="2"/>
  <c r="U390" i="2" s="1"/>
  <c r="Q390" i="2" l="1"/>
  <c r="F390" i="2" s="1"/>
  <c r="E389" i="2"/>
  <c r="I389" i="2" s="1"/>
  <c r="J389" i="2"/>
  <c r="P391" i="2"/>
  <c r="M391" i="2"/>
  <c r="T391" i="2"/>
  <c r="U391" i="2" s="1"/>
  <c r="H390" i="2"/>
  <c r="G390" i="2"/>
  <c r="D392" i="2"/>
  <c r="N392" i="2"/>
  <c r="O392" i="2"/>
  <c r="S392" i="2"/>
  <c r="R392" i="2"/>
  <c r="K392" i="2"/>
  <c r="L392" i="2"/>
  <c r="B394" i="2"/>
  <c r="C393" i="2"/>
  <c r="E390" i="2" l="1"/>
  <c r="I390" i="2" s="1"/>
  <c r="Q391" i="2"/>
  <c r="F391" i="2" s="1"/>
  <c r="T392" i="2"/>
  <c r="U392" i="2" s="1"/>
  <c r="H392" i="2" s="1"/>
  <c r="M392" i="2"/>
  <c r="P392" i="2"/>
  <c r="C394" i="2"/>
  <c r="B395" i="2"/>
  <c r="J390" i="2"/>
  <c r="L393" i="2"/>
  <c r="D393" i="2"/>
  <c r="N393" i="2"/>
  <c r="S393" i="2"/>
  <c r="O393" i="2"/>
  <c r="R393" i="2"/>
  <c r="K393" i="2"/>
  <c r="H391" i="2"/>
  <c r="G391" i="2"/>
  <c r="Q392" i="2" l="1"/>
  <c r="E392" i="2" s="1"/>
  <c r="J391" i="2"/>
  <c r="E391" i="2"/>
  <c r="I391" i="2" s="1"/>
  <c r="G392" i="2"/>
  <c r="M393" i="2"/>
  <c r="P393" i="2"/>
  <c r="D394" i="2"/>
  <c r="K394" i="2"/>
  <c r="S394" i="2"/>
  <c r="O394" i="2"/>
  <c r="L394" i="2"/>
  <c r="N394" i="2"/>
  <c r="R394" i="2"/>
  <c r="T394" i="2" s="1"/>
  <c r="U394" i="2" s="1"/>
  <c r="B396" i="2"/>
  <c r="C395" i="2"/>
  <c r="T393" i="2"/>
  <c r="U393" i="2" s="1"/>
  <c r="F392" i="2" l="1"/>
  <c r="J392" i="2" s="1"/>
  <c r="M394" i="2"/>
  <c r="Q393" i="2"/>
  <c r="F393" i="2" s="1"/>
  <c r="I392" i="2"/>
  <c r="P394" i="2"/>
  <c r="H393" i="2"/>
  <c r="G393" i="2"/>
  <c r="B397" i="2"/>
  <c r="C396" i="2"/>
  <c r="D395" i="2"/>
  <c r="N395" i="2"/>
  <c r="R395" i="2"/>
  <c r="S395" i="2"/>
  <c r="O395" i="2"/>
  <c r="L395" i="2"/>
  <c r="K395" i="2"/>
  <c r="H394" i="2"/>
  <c r="G394" i="2"/>
  <c r="Q394" i="2" l="1"/>
  <c r="E394" i="2" s="1"/>
  <c r="I394" i="2" s="1"/>
  <c r="E393" i="2"/>
  <c r="I393" i="2" s="1"/>
  <c r="M395" i="2"/>
  <c r="J393" i="2"/>
  <c r="T395" i="2"/>
  <c r="U395" i="2" s="1"/>
  <c r="H395" i="2" s="1"/>
  <c r="P395" i="2"/>
  <c r="C397" i="2"/>
  <c r="B398" i="2"/>
  <c r="S396" i="2"/>
  <c r="O396" i="2"/>
  <c r="L396" i="2"/>
  <c r="R396" i="2"/>
  <c r="K396" i="2"/>
  <c r="D396" i="2"/>
  <c r="N396" i="2"/>
  <c r="F394" i="2" l="1"/>
  <c r="J394" i="2" s="1"/>
  <c r="Q395" i="2"/>
  <c r="E395" i="2" s="1"/>
  <c r="P396" i="2"/>
  <c r="G395" i="2"/>
  <c r="T396" i="2"/>
  <c r="U396" i="2" s="1"/>
  <c r="G396" i="2" s="1"/>
  <c r="B399" i="2"/>
  <c r="C398" i="2"/>
  <c r="S397" i="2"/>
  <c r="O397" i="2"/>
  <c r="K397" i="2"/>
  <c r="L397" i="2"/>
  <c r="R397" i="2"/>
  <c r="N397" i="2"/>
  <c r="D397" i="2"/>
  <c r="M396" i="2"/>
  <c r="T397" i="2" l="1"/>
  <c r="U397" i="2" s="1"/>
  <c r="G397" i="2" s="1"/>
  <c r="P397" i="2"/>
  <c r="F395" i="2"/>
  <c r="J395" i="2" s="1"/>
  <c r="Q396" i="2"/>
  <c r="E396" i="2" s="1"/>
  <c r="I396" i="2" s="1"/>
  <c r="M397" i="2"/>
  <c r="I395" i="2"/>
  <c r="H396" i="2"/>
  <c r="C399" i="2"/>
  <c r="B400" i="2"/>
  <c r="L398" i="2"/>
  <c r="R398" i="2"/>
  <c r="K398" i="2"/>
  <c r="O398" i="2"/>
  <c r="D398" i="2"/>
  <c r="N398" i="2"/>
  <c r="S398" i="2"/>
  <c r="H397" i="2" l="1"/>
  <c r="Q397" i="2"/>
  <c r="F397" i="2" s="1"/>
  <c r="F396" i="2"/>
  <c r="J396" i="2" s="1"/>
  <c r="P398" i="2"/>
  <c r="M398" i="2"/>
  <c r="T398" i="2"/>
  <c r="U398" i="2" s="1"/>
  <c r="G398" i="2" s="1"/>
  <c r="D399" i="2"/>
  <c r="K399" i="2"/>
  <c r="S399" i="2"/>
  <c r="O399" i="2"/>
  <c r="L399" i="2"/>
  <c r="N399" i="2"/>
  <c r="R399" i="2"/>
  <c r="T399" i="2" s="1"/>
  <c r="U399" i="2" s="1"/>
  <c r="B401" i="2"/>
  <c r="C400" i="2"/>
  <c r="J397" i="2" l="1"/>
  <c r="E397" i="2"/>
  <c r="I397" i="2" s="1"/>
  <c r="Q398" i="2"/>
  <c r="F398" i="2" s="1"/>
  <c r="P399" i="2"/>
  <c r="M399" i="2"/>
  <c r="H398" i="2"/>
  <c r="H399" i="2"/>
  <c r="G399" i="2"/>
  <c r="B402" i="2"/>
  <c r="C401" i="2"/>
  <c r="D400" i="2"/>
  <c r="O400" i="2"/>
  <c r="S400" i="2"/>
  <c r="N400" i="2"/>
  <c r="L400" i="2"/>
  <c r="R400" i="2"/>
  <c r="K400" i="2"/>
  <c r="T400" i="2" l="1"/>
  <c r="U400" i="2" s="1"/>
  <c r="H400" i="2" s="1"/>
  <c r="J398" i="2"/>
  <c r="E398" i="2"/>
  <c r="I398" i="2" s="1"/>
  <c r="Q399" i="2"/>
  <c r="F399" i="2" s="1"/>
  <c r="J399" i="2" s="1"/>
  <c r="M400" i="2"/>
  <c r="P400" i="2"/>
  <c r="C402" i="2"/>
  <c r="B403" i="2"/>
  <c r="R401" i="2"/>
  <c r="N401" i="2"/>
  <c r="D401" i="2"/>
  <c r="K401" i="2"/>
  <c r="L401" i="2"/>
  <c r="S401" i="2"/>
  <c r="O401" i="2"/>
  <c r="G400" i="2" l="1"/>
  <c r="E399" i="2"/>
  <c r="I399" i="2" s="1"/>
  <c r="Q400" i="2"/>
  <c r="E400" i="2" s="1"/>
  <c r="T401" i="2"/>
  <c r="U401" i="2" s="1"/>
  <c r="H401" i="2" s="1"/>
  <c r="M401" i="2"/>
  <c r="C403" i="2"/>
  <c r="B404" i="2"/>
  <c r="D402" i="2"/>
  <c r="N402" i="2"/>
  <c r="S402" i="2"/>
  <c r="O402" i="2"/>
  <c r="L402" i="2"/>
  <c r="R402" i="2"/>
  <c r="K402" i="2"/>
  <c r="P401" i="2"/>
  <c r="Q401" i="2" l="1"/>
  <c r="F401" i="2" s="1"/>
  <c r="J401" i="2" s="1"/>
  <c r="I400" i="2"/>
  <c r="F400" i="2"/>
  <c r="J400" i="2" s="1"/>
  <c r="G401" i="2"/>
  <c r="M402" i="2"/>
  <c r="C404" i="2"/>
  <c r="B405" i="2"/>
  <c r="S403" i="2"/>
  <c r="O403" i="2"/>
  <c r="L403" i="2"/>
  <c r="R403" i="2"/>
  <c r="K403" i="2"/>
  <c r="D403" i="2"/>
  <c r="N403" i="2"/>
  <c r="T402" i="2"/>
  <c r="U402" i="2" s="1"/>
  <c r="P402" i="2"/>
  <c r="E401" i="2" l="1"/>
  <c r="I401" i="2" s="1"/>
  <c r="Q402" i="2"/>
  <c r="F402" i="2" s="1"/>
  <c r="T403" i="2"/>
  <c r="U403" i="2" s="1"/>
  <c r="G403" i="2" s="1"/>
  <c r="M403" i="2"/>
  <c r="H402" i="2"/>
  <c r="G402" i="2"/>
  <c r="D404" i="2"/>
  <c r="N404" i="2"/>
  <c r="S404" i="2"/>
  <c r="O404" i="2"/>
  <c r="L404" i="2"/>
  <c r="R404" i="2"/>
  <c r="K404" i="2"/>
  <c r="B406" i="2"/>
  <c r="C405" i="2"/>
  <c r="P403" i="2"/>
  <c r="Q403" i="2" l="1"/>
  <c r="F403" i="2" s="1"/>
  <c r="E402" i="2"/>
  <c r="I402" i="2" s="1"/>
  <c r="T404" i="2"/>
  <c r="U404" i="2" s="1"/>
  <c r="G404" i="2" s="1"/>
  <c r="H403" i="2"/>
  <c r="P404" i="2"/>
  <c r="C406" i="2"/>
  <c r="B407" i="2"/>
  <c r="D405" i="2"/>
  <c r="K405" i="2"/>
  <c r="N405" i="2"/>
  <c r="S405" i="2"/>
  <c r="O405" i="2"/>
  <c r="R405" i="2"/>
  <c r="L405" i="2"/>
  <c r="M404" i="2"/>
  <c r="J402" i="2"/>
  <c r="E403" i="2" l="1"/>
  <c r="I403" i="2" s="1"/>
  <c r="H404" i="2"/>
  <c r="T405" i="2"/>
  <c r="U405" i="2" s="1"/>
  <c r="H405" i="2" s="1"/>
  <c r="J403" i="2"/>
  <c r="Q404" i="2"/>
  <c r="F404" i="2" s="1"/>
  <c r="M405" i="2"/>
  <c r="B408" i="2"/>
  <c r="C407" i="2"/>
  <c r="S406" i="2"/>
  <c r="O406" i="2"/>
  <c r="L406" i="2"/>
  <c r="R406" i="2"/>
  <c r="N406" i="2"/>
  <c r="D406" i="2"/>
  <c r="K406" i="2"/>
  <c r="P405" i="2"/>
  <c r="M406" i="2" l="1"/>
  <c r="Q405" i="2"/>
  <c r="E405" i="2" s="1"/>
  <c r="J404" i="2"/>
  <c r="G405" i="2"/>
  <c r="T406" i="2"/>
  <c r="U406" i="2" s="1"/>
  <c r="H406" i="2" s="1"/>
  <c r="E404" i="2"/>
  <c r="I404" i="2" s="1"/>
  <c r="C408" i="2"/>
  <c r="B409" i="2"/>
  <c r="R407" i="2"/>
  <c r="N407" i="2"/>
  <c r="S407" i="2"/>
  <c r="O407" i="2"/>
  <c r="L407" i="2"/>
  <c r="D407" i="2"/>
  <c r="K407" i="2"/>
  <c r="P406" i="2"/>
  <c r="Q406" i="2" l="1"/>
  <c r="E406" i="2" s="1"/>
  <c r="F405" i="2"/>
  <c r="J405" i="2" s="1"/>
  <c r="I405" i="2"/>
  <c r="G406" i="2"/>
  <c r="M407" i="2"/>
  <c r="L408" i="2"/>
  <c r="R408" i="2"/>
  <c r="K408" i="2"/>
  <c r="S408" i="2"/>
  <c r="O408" i="2"/>
  <c r="D408" i="2"/>
  <c r="N408" i="2"/>
  <c r="C409" i="2"/>
  <c r="B410" i="2"/>
  <c r="T407" i="2"/>
  <c r="U407" i="2" s="1"/>
  <c r="P407" i="2"/>
  <c r="M408" i="2" l="1"/>
  <c r="F406" i="2"/>
  <c r="J406" i="2" s="1"/>
  <c r="T408" i="2"/>
  <c r="U408" i="2" s="1"/>
  <c r="H408" i="2" s="1"/>
  <c r="I406" i="2"/>
  <c r="Q407" i="2"/>
  <c r="F407" i="2" s="1"/>
  <c r="P408" i="2"/>
  <c r="G407" i="2"/>
  <c r="H407" i="2"/>
  <c r="S409" i="2"/>
  <c r="O409" i="2"/>
  <c r="L409" i="2"/>
  <c r="D409" i="2"/>
  <c r="K409" i="2"/>
  <c r="R409" i="2"/>
  <c r="N409" i="2"/>
  <c r="B411" i="2"/>
  <c r="C410" i="2"/>
  <c r="Q408" i="2" l="1"/>
  <c r="E408" i="2" s="1"/>
  <c r="G408" i="2"/>
  <c r="T409" i="2"/>
  <c r="U409" i="2" s="1"/>
  <c r="G409" i="2" s="1"/>
  <c r="E407" i="2"/>
  <c r="I407" i="2" s="1"/>
  <c r="M409" i="2"/>
  <c r="B412" i="2"/>
  <c r="C411" i="2"/>
  <c r="P409" i="2"/>
  <c r="J407" i="2"/>
  <c r="L410" i="2"/>
  <c r="R410" i="2"/>
  <c r="N410" i="2"/>
  <c r="D410" i="2"/>
  <c r="K410" i="2"/>
  <c r="S410" i="2"/>
  <c r="O410" i="2"/>
  <c r="I408" i="2" l="1"/>
  <c r="F408" i="2"/>
  <c r="J408" i="2" s="1"/>
  <c r="M410" i="2"/>
  <c r="H409" i="2"/>
  <c r="Q409" i="2"/>
  <c r="E409" i="2" s="1"/>
  <c r="I409" i="2" s="1"/>
  <c r="B413" i="2"/>
  <c r="C412" i="2"/>
  <c r="R411" i="2"/>
  <c r="S411" i="2"/>
  <c r="O411" i="2"/>
  <c r="N411" i="2"/>
  <c r="L411" i="2"/>
  <c r="D411" i="2"/>
  <c r="K411" i="2"/>
  <c r="T410" i="2"/>
  <c r="U410" i="2" s="1"/>
  <c r="P410" i="2"/>
  <c r="Q410" i="2" l="1"/>
  <c r="F410" i="2" s="1"/>
  <c r="F409" i="2"/>
  <c r="J409" i="2" s="1"/>
  <c r="T411" i="2"/>
  <c r="U411" i="2" s="1"/>
  <c r="C413" i="2"/>
  <c r="B414" i="2"/>
  <c r="M411" i="2"/>
  <c r="G410" i="2"/>
  <c r="H410" i="2"/>
  <c r="S412" i="2"/>
  <c r="O412" i="2"/>
  <c r="R412" i="2"/>
  <c r="L412" i="2"/>
  <c r="K412" i="2"/>
  <c r="N412" i="2"/>
  <c r="D412" i="2"/>
  <c r="P411" i="2"/>
  <c r="E410" i="2" l="1"/>
  <c r="I410" i="2" s="1"/>
  <c r="M412" i="2"/>
  <c r="P412" i="2"/>
  <c r="J410" i="2"/>
  <c r="Q411" i="2"/>
  <c r="C414" i="2"/>
  <c r="B415" i="2"/>
  <c r="G411" i="2"/>
  <c r="H411" i="2"/>
  <c r="R413" i="2"/>
  <c r="D413" i="2"/>
  <c r="N413" i="2"/>
  <c r="K413" i="2"/>
  <c r="S413" i="2"/>
  <c r="O413" i="2"/>
  <c r="L413" i="2"/>
  <c r="T412" i="2"/>
  <c r="U412" i="2" s="1"/>
  <c r="Q412" i="2" l="1"/>
  <c r="F412" i="2" s="1"/>
  <c r="P413" i="2"/>
  <c r="F411" i="2"/>
  <c r="J411" i="2" s="1"/>
  <c r="E411" i="2"/>
  <c r="I411" i="2" s="1"/>
  <c r="M413" i="2"/>
  <c r="R414" i="2"/>
  <c r="K414" i="2"/>
  <c r="D414" i="2"/>
  <c r="N414" i="2"/>
  <c r="S414" i="2"/>
  <c r="O414" i="2"/>
  <c r="L414" i="2"/>
  <c r="T413" i="2"/>
  <c r="U413" i="2" s="1"/>
  <c r="G412" i="2"/>
  <c r="H412" i="2"/>
  <c r="C415" i="2"/>
  <c r="B416" i="2"/>
  <c r="E412" i="2" l="1"/>
  <c r="I412" i="2" s="1"/>
  <c r="J412" i="2"/>
  <c r="M414" i="2"/>
  <c r="Q413" i="2"/>
  <c r="F413" i="2" s="1"/>
  <c r="T414" i="2"/>
  <c r="U414" i="2" s="1"/>
  <c r="R415" i="2"/>
  <c r="K415" i="2"/>
  <c r="D415" i="2"/>
  <c r="N415" i="2"/>
  <c r="L415" i="2"/>
  <c r="S415" i="2"/>
  <c r="O415" i="2"/>
  <c r="C416" i="2"/>
  <c r="B417" i="2"/>
  <c r="H413" i="2"/>
  <c r="G413" i="2"/>
  <c r="P414" i="2"/>
  <c r="Q414" i="2" l="1"/>
  <c r="E414" i="2" s="1"/>
  <c r="T415" i="2"/>
  <c r="U415" i="2" s="1"/>
  <c r="H415" i="2" s="1"/>
  <c r="P415" i="2"/>
  <c r="E413" i="2"/>
  <c r="I413" i="2" s="1"/>
  <c r="J413" i="2"/>
  <c r="H414" i="2"/>
  <c r="G414" i="2"/>
  <c r="S416" i="2"/>
  <c r="O416" i="2"/>
  <c r="L416" i="2"/>
  <c r="D416" i="2"/>
  <c r="R416" i="2"/>
  <c r="K416" i="2"/>
  <c r="N416" i="2"/>
  <c r="B418" i="2"/>
  <c r="C417" i="2"/>
  <c r="M415" i="2"/>
  <c r="T416" i="2" l="1"/>
  <c r="U416" i="2" s="1"/>
  <c r="G416" i="2" s="1"/>
  <c r="F414" i="2"/>
  <c r="J414" i="2" s="1"/>
  <c r="M416" i="2"/>
  <c r="Q415" i="2"/>
  <c r="E415" i="2" s="1"/>
  <c r="G415" i="2"/>
  <c r="D417" i="2"/>
  <c r="N417" i="2"/>
  <c r="L417" i="2"/>
  <c r="S417" i="2"/>
  <c r="O417" i="2"/>
  <c r="R417" i="2"/>
  <c r="K417" i="2"/>
  <c r="I414" i="2"/>
  <c r="B419" i="2"/>
  <c r="C418" i="2"/>
  <c r="P416" i="2"/>
  <c r="H416" i="2" l="1"/>
  <c r="Q416" i="2"/>
  <c r="F416" i="2" s="1"/>
  <c r="J416" i="2" s="1"/>
  <c r="M417" i="2"/>
  <c r="I415" i="2"/>
  <c r="F415" i="2"/>
  <c r="J415" i="2" s="1"/>
  <c r="C419" i="2"/>
  <c r="B420" i="2"/>
  <c r="L418" i="2"/>
  <c r="R418" i="2"/>
  <c r="N418" i="2"/>
  <c r="S418" i="2"/>
  <c r="O418" i="2"/>
  <c r="D418" i="2"/>
  <c r="K418" i="2"/>
  <c r="T417" i="2"/>
  <c r="U417" i="2" s="1"/>
  <c r="P417" i="2"/>
  <c r="E416" i="2" l="1"/>
  <c r="I416" i="2" s="1"/>
  <c r="Q417" i="2"/>
  <c r="F417" i="2" s="1"/>
  <c r="T418" i="2"/>
  <c r="U418" i="2" s="1"/>
  <c r="H418" i="2" s="1"/>
  <c r="M418" i="2"/>
  <c r="P418" i="2"/>
  <c r="R419" i="2"/>
  <c r="N419" i="2"/>
  <c r="D419" i="2"/>
  <c r="K419" i="2"/>
  <c r="L419" i="2"/>
  <c r="S419" i="2"/>
  <c r="O419" i="2"/>
  <c r="C420" i="2"/>
  <c r="B421" i="2"/>
  <c r="G417" i="2"/>
  <c r="H417" i="2"/>
  <c r="E417" i="2" l="1"/>
  <c r="I417" i="2" s="1"/>
  <c r="G418" i="2"/>
  <c r="M419" i="2"/>
  <c r="Q418" i="2"/>
  <c r="S420" i="2"/>
  <c r="O420" i="2"/>
  <c r="R420" i="2"/>
  <c r="K420" i="2"/>
  <c r="D420" i="2"/>
  <c r="N420" i="2"/>
  <c r="L420" i="2"/>
  <c r="C421" i="2"/>
  <c r="B422" i="2"/>
  <c r="J417" i="2"/>
  <c r="T419" i="2"/>
  <c r="U419" i="2" s="1"/>
  <c r="P419" i="2"/>
  <c r="T420" i="2" l="1"/>
  <c r="U420" i="2" s="1"/>
  <c r="H420" i="2" s="1"/>
  <c r="Q419" i="2"/>
  <c r="E419" i="2" s="1"/>
  <c r="E418" i="2"/>
  <c r="I418" i="2" s="1"/>
  <c r="F418" i="2"/>
  <c r="J418" i="2" s="1"/>
  <c r="C422" i="2"/>
  <c r="B423" i="2"/>
  <c r="H419" i="2"/>
  <c r="G419" i="2"/>
  <c r="L421" i="2"/>
  <c r="R421" i="2"/>
  <c r="D421" i="2"/>
  <c r="K421" i="2"/>
  <c r="N421" i="2"/>
  <c r="S421" i="2"/>
  <c r="O421" i="2"/>
  <c r="P420" i="2"/>
  <c r="M420" i="2"/>
  <c r="G420" i="2" l="1"/>
  <c r="F419" i="2"/>
  <c r="J419" i="2" s="1"/>
  <c r="Q420" i="2"/>
  <c r="E420" i="2" s="1"/>
  <c r="P421" i="2"/>
  <c r="I419" i="2"/>
  <c r="T421" i="2"/>
  <c r="U421" i="2" s="1"/>
  <c r="L422" i="2"/>
  <c r="K422" i="2"/>
  <c r="R422" i="2"/>
  <c r="D422" i="2"/>
  <c r="N422" i="2"/>
  <c r="S422" i="2"/>
  <c r="O422" i="2"/>
  <c r="C423" i="2"/>
  <c r="B424" i="2"/>
  <c r="M421" i="2"/>
  <c r="I420" i="2" l="1"/>
  <c r="Q421" i="2"/>
  <c r="E421" i="2" s="1"/>
  <c r="M422" i="2"/>
  <c r="F420" i="2"/>
  <c r="J420" i="2" s="1"/>
  <c r="H421" i="2"/>
  <c r="G421" i="2"/>
  <c r="T422" i="2"/>
  <c r="U422" i="2" s="1"/>
  <c r="L423" i="2"/>
  <c r="S423" i="2"/>
  <c r="K423" i="2"/>
  <c r="D423" i="2"/>
  <c r="O423" i="2"/>
  <c r="R423" i="2"/>
  <c r="N423" i="2"/>
  <c r="C424" i="2"/>
  <c r="B425" i="2"/>
  <c r="P422" i="2"/>
  <c r="Q422" i="2" l="1"/>
  <c r="E422" i="2" s="1"/>
  <c r="T423" i="2"/>
  <c r="U423" i="2" s="1"/>
  <c r="G423" i="2" s="1"/>
  <c r="F421" i="2"/>
  <c r="J421" i="2" s="1"/>
  <c r="P423" i="2"/>
  <c r="M423" i="2"/>
  <c r="I421" i="2"/>
  <c r="D424" i="2"/>
  <c r="K424" i="2"/>
  <c r="R424" i="2"/>
  <c r="N424" i="2"/>
  <c r="S424" i="2"/>
  <c r="O424" i="2"/>
  <c r="L424" i="2"/>
  <c r="G422" i="2"/>
  <c r="H422" i="2"/>
  <c r="B426" i="2"/>
  <c r="C425" i="2"/>
  <c r="F422" i="2" l="1"/>
  <c r="J422" i="2" s="1"/>
  <c r="H423" i="2"/>
  <c r="Q423" i="2"/>
  <c r="F423" i="2" s="1"/>
  <c r="T424" i="2"/>
  <c r="U424" i="2" s="1"/>
  <c r="H424" i="2" s="1"/>
  <c r="B427" i="2"/>
  <c r="C426" i="2"/>
  <c r="D425" i="2"/>
  <c r="K425" i="2"/>
  <c r="N425" i="2"/>
  <c r="S425" i="2"/>
  <c r="O425" i="2"/>
  <c r="R425" i="2"/>
  <c r="L425" i="2"/>
  <c r="P424" i="2"/>
  <c r="I422" i="2"/>
  <c r="M424" i="2"/>
  <c r="J423" i="2" l="1"/>
  <c r="T425" i="2"/>
  <c r="U425" i="2" s="1"/>
  <c r="G425" i="2" s="1"/>
  <c r="Q424" i="2"/>
  <c r="F424" i="2" s="1"/>
  <c r="J424" i="2" s="1"/>
  <c r="E423" i="2"/>
  <c r="I423" i="2" s="1"/>
  <c r="G424" i="2"/>
  <c r="M425" i="2"/>
  <c r="C427" i="2"/>
  <c r="B428" i="2"/>
  <c r="P425" i="2"/>
  <c r="R426" i="2"/>
  <c r="K426" i="2"/>
  <c r="D426" i="2"/>
  <c r="N426" i="2"/>
  <c r="S426" i="2"/>
  <c r="O426" i="2"/>
  <c r="L426" i="2"/>
  <c r="E424" i="2" l="1"/>
  <c r="I424" i="2" s="1"/>
  <c r="H425" i="2"/>
  <c r="T426" i="2"/>
  <c r="U426" i="2" s="1"/>
  <c r="G426" i="2" s="1"/>
  <c r="Q425" i="2"/>
  <c r="E425" i="2" s="1"/>
  <c r="I425" i="2" s="1"/>
  <c r="M426" i="2"/>
  <c r="B429" i="2"/>
  <c r="C428" i="2"/>
  <c r="D427" i="2"/>
  <c r="N427" i="2"/>
  <c r="S427" i="2"/>
  <c r="K427" i="2"/>
  <c r="R427" i="2"/>
  <c r="L427" i="2"/>
  <c r="O427" i="2"/>
  <c r="P426" i="2"/>
  <c r="F425" i="2" l="1"/>
  <c r="J425" i="2" s="1"/>
  <c r="H426" i="2"/>
  <c r="S428" i="2"/>
  <c r="O428" i="2"/>
  <c r="R428" i="2"/>
  <c r="L428" i="2"/>
  <c r="N428" i="2"/>
  <c r="D428" i="2"/>
  <c r="K428" i="2"/>
  <c r="P427" i="2"/>
  <c r="Q426" i="2"/>
  <c r="M427" i="2"/>
  <c r="C429" i="2"/>
  <c r="B430" i="2"/>
  <c r="T427" i="2"/>
  <c r="U427" i="2" s="1"/>
  <c r="M428" i="2" l="1"/>
  <c r="T428" i="2"/>
  <c r="U428" i="2" s="1"/>
  <c r="H428" i="2" s="1"/>
  <c r="Q427" i="2"/>
  <c r="F427" i="2" s="1"/>
  <c r="H427" i="2"/>
  <c r="G427" i="2"/>
  <c r="E426" i="2"/>
  <c r="I426" i="2" s="1"/>
  <c r="F426" i="2"/>
  <c r="J426" i="2" s="1"/>
  <c r="P428" i="2"/>
  <c r="D429" i="2"/>
  <c r="K429" i="2"/>
  <c r="L429" i="2"/>
  <c r="N429" i="2"/>
  <c r="S429" i="2"/>
  <c r="O429" i="2"/>
  <c r="R429" i="2"/>
  <c r="C430" i="2"/>
  <c r="B431" i="2"/>
  <c r="G428" i="2" l="1"/>
  <c r="Q428" i="2"/>
  <c r="F428" i="2" s="1"/>
  <c r="J428" i="2" s="1"/>
  <c r="T429" i="2"/>
  <c r="U429" i="2" s="1"/>
  <c r="G429" i="2" s="1"/>
  <c r="E427" i="2"/>
  <c r="I427" i="2" s="1"/>
  <c r="J427" i="2"/>
  <c r="L430" i="2"/>
  <c r="K430" i="2"/>
  <c r="R430" i="2"/>
  <c r="D430" i="2"/>
  <c r="N430" i="2"/>
  <c r="S430" i="2"/>
  <c r="O430" i="2"/>
  <c r="C431" i="2"/>
  <c r="B432" i="2"/>
  <c r="P429" i="2"/>
  <c r="M429" i="2"/>
  <c r="M430" i="2" l="1"/>
  <c r="E428" i="2"/>
  <c r="I428" i="2" s="1"/>
  <c r="H429" i="2"/>
  <c r="P430" i="2"/>
  <c r="C432" i="2"/>
  <c r="B433" i="2"/>
  <c r="Q429" i="2"/>
  <c r="T430" i="2"/>
  <c r="U430" i="2" s="1"/>
  <c r="D431" i="2"/>
  <c r="K431" i="2"/>
  <c r="S431" i="2"/>
  <c r="O431" i="2"/>
  <c r="R431" i="2"/>
  <c r="L431" i="2"/>
  <c r="N431" i="2"/>
  <c r="Q430" i="2" l="1"/>
  <c r="E430" i="2" s="1"/>
  <c r="T431" i="2"/>
  <c r="U431" i="2" s="1"/>
  <c r="G431" i="2" s="1"/>
  <c r="P431" i="2"/>
  <c r="B434" i="2"/>
  <c r="C433" i="2"/>
  <c r="G430" i="2"/>
  <c r="H430" i="2"/>
  <c r="D432" i="2"/>
  <c r="K432" i="2"/>
  <c r="S432" i="2"/>
  <c r="O432" i="2"/>
  <c r="L432" i="2"/>
  <c r="R432" i="2"/>
  <c r="N432" i="2"/>
  <c r="E429" i="2"/>
  <c r="I429" i="2" s="1"/>
  <c r="F429" i="2"/>
  <c r="J429" i="2" s="1"/>
  <c r="M431" i="2"/>
  <c r="F430" i="2" l="1"/>
  <c r="J430" i="2" s="1"/>
  <c r="Q431" i="2"/>
  <c r="E431" i="2" s="1"/>
  <c r="I431" i="2" s="1"/>
  <c r="I430" i="2"/>
  <c r="H431" i="2"/>
  <c r="T432" i="2"/>
  <c r="U432" i="2" s="1"/>
  <c r="G432" i="2" s="1"/>
  <c r="M432" i="2"/>
  <c r="P432" i="2"/>
  <c r="S433" i="2"/>
  <c r="N433" i="2"/>
  <c r="L433" i="2"/>
  <c r="R433" i="2"/>
  <c r="D433" i="2"/>
  <c r="K433" i="2"/>
  <c r="O433" i="2"/>
  <c r="C434" i="2"/>
  <c r="B435" i="2"/>
  <c r="Q432" i="2" l="1"/>
  <c r="F432" i="2" s="1"/>
  <c r="M433" i="2"/>
  <c r="T433" i="2"/>
  <c r="U433" i="2" s="1"/>
  <c r="G433" i="2" s="1"/>
  <c r="F431" i="2"/>
  <c r="J431" i="2" s="1"/>
  <c r="H432" i="2"/>
  <c r="C435" i="2"/>
  <c r="B436" i="2"/>
  <c r="L434" i="2"/>
  <c r="K434" i="2"/>
  <c r="D434" i="2"/>
  <c r="N434" i="2"/>
  <c r="S434" i="2"/>
  <c r="O434" i="2"/>
  <c r="R434" i="2"/>
  <c r="P433" i="2"/>
  <c r="Q433" i="2" l="1"/>
  <c r="F433" i="2" s="1"/>
  <c r="E432" i="2"/>
  <c r="I432" i="2" s="1"/>
  <c r="H433" i="2"/>
  <c r="J432" i="2"/>
  <c r="M434" i="2"/>
  <c r="L435" i="2"/>
  <c r="O435" i="2"/>
  <c r="D435" i="2"/>
  <c r="K435" i="2"/>
  <c r="R435" i="2"/>
  <c r="S435" i="2"/>
  <c r="N435" i="2"/>
  <c r="T434" i="2"/>
  <c r="U434" i="2" s="1"/>
  <c r="B437" i="2"/>
  <c r="C436" i="2"/>
  <c r="P434" i="2"/>
  <c r="E433" i="2" l="1"/>
  <c r="I433" i="2" s="1"/>
  <c r="J433" i="2"/>
  <c r="M435" i="2"/>
  <c r="P435" i="2"/>
  <c r="L436" i="2"/>
  <c r="K436" i="2"/>
  <c r="D436" i="2"/>
  <c r="N436" i="2"/>
  <c r="R436" i="2"/>
  <c r="S436" i="2"/>
  <c r="O436" i="2"/>
  <c r="Q434" i="2"/>
  <c r="G434" i="2"/>
  <c r="H434" i="2"/>
  <c r="C437" i="2"/>
  <c r="B438" i="2"/>
  <c r="T435" i="2"/>
  <c r="U435" i="2" s="1"/>
  <c r="Q435" i="2" l="1"/>
  <c r="E435" i="2" s="1"/>
  <c r="T436" i="2"/>
  <c r="U436" i="2" s="1"/>
  <c r="G436" i="2" s="1"/>
  <c r="P436" i="2"/>
  <c r="E434" i="2"/>
  <c r="I434" i="2" s="1"/>
  <c r="F434" i="2"/>
  <c r="J434" i="2" s="1"/>
  <c r="D437" i="2"/>
  <c r="N437" i="2"/>
  <c r="L437" i="2"/>
  <c r="S437" i="2"/>
  <c r="O437" i="2"/>
  <c r="K437" i="2"/>
  <c r="R437" i="2"/>
  <c r="G435" i="2"/>
  <c r="H435" i="2"/>
  <c r="M436" i="2"/>
  <c r="C438" i="2"/>
  <c r="B439" i="2"/>
  <c r="F435" i="2" l="1"/>
  <c r="J435" i="2" s="1"/>
  <c r="Q436" i="2"/>
  <c r="E436" i="2" s="1"/>
  <c r="I436" i="2" s="1"/>
  <c r="H436" i="2"/>
  <c r="I435" i="2"/>
  <c r="T437" i="2"/>
  <c r="U437" i="2" s="1"/>
  <c r="L438" i="2"/>
  <c r="R438" i="2"/>
  <c r="N438" i="2"/>
  <c r="O438" i="2"/>
  <c r="D438" i="2"/>
  <c r="K438" i="2"/>
  <c r="S438" i="2"/>
  <c r="B440" i="2"/>
  <c r="C439" i="2"/>
  <c r="M437" i="2"/>
  <c r="P437" i="2"/>
  <c r="T438" i="2" l="1"/>
  <c r="U438" i="2" s="1"/>
  <c r="H438" i="2" s="1"/>
  <c r="F436" i="2"/>
  <c r="J436" i="2" s="1"/>
  <c r="Q437" i="2"/>
  <c r="F437" i="2" s="1"/>
  <c r="P438" i="2"/>
  <c r="M438" i="2"/>
  <c r="G437" i="2"/>
  <c r="H437" i="2"/>
  <c r="B441" i="2"/>
  <c r="C440" i="2"/>
  <c r="L439" i="2"/>
  <c r="N439" i="2"/>
  <c r="D439" i="2"/>
  <c r="K439" i="2"/>
  <c r="M439" i="2" s="1"/>
  <c r="S439" i="2"/>
  <c r="O439" i="2"/>
  <c r="R439" i="2"/>
  <c r="G438" i="2" l="1"/>
  <c r="J437" i="2"/>
  <c r="T439" i="2"/>
  <c r="U439" i="2" s="1"/>
  <c r="G439" i="2" s="1"/>
  <c r="E437" i="2"/>
  <c r="I437" i="2" s="1"/>
  <c r="Q438" i="2"/>
  <c r="C441" i="2"/>
  <c r="B442" i="2"/>
  <c r="S440" i="2"/>
  <c r="K440" i="2"/>
  <c r="L440" i="2"/>
  <c r="R440" i="2"/>
  <c r="N440" i="2"/>
  <c r="D440" i="2"/>
  <c r="O440" i="2"/>
  <c r="P439" i="2"/>
  <c r="Q439" i="2" s="1"/>
  <c r="T440" i="2" l="1"/>
  <c r="U440" i="2" s="1"/>
  <c r="G440" i="2" s="1"/>
  <c r="H439" i="2"/>
  <c r="E438" i="2"/>
  <c r="I438" i="2" s="1"/>
  <c r="F438" i="2"/>
  <c r="J438" i="2" s="1"/>
  <c r="S441" i="2"/>
  <c r="L441" i="2"/>
  <c r="O441" i="2"/>
  <c r="D441" i="2"/>
  <c r="N441" i="2"/>
  <c r="R441" i="2"/>
  <c r="K441" i="2"/>
  <c r="F439" i="2"/>
  <c r="E439" i="2"/>
  <c r="I439" i="2" s="1"/>
  <c r="P440" i="2"/>
  <c r="B443" i="2"/>
  <c r="C442" i="2"/>
  <c r="M440" i="2"/>
  <c r="H440" i="2" l="1"/>
  <c r="Q440" i="2"/>
  <c r="E440" i="2" s="1"/>
  <c r="I440" i="2" s="1"/>
  <c r="M441" i="2"/>
  <c r="J439" i="2"/>
  <c r="P441" i="2"/>
  <c r="C443" i="2"/>
  <c r="B444" i="2"/>
  <c r="L442" i="2"/>
  <c r="O442" i="2"/>
  <c r="R442" i="2"/>
  <c r="N442" i="2"/>
  <c r="D442" i="2"/>
  <c r="K442" i="2"/>
  <c r="S442" i="2"/>
  <c r="T441" i="2"/>
  <c r="U441" i="2" s="1"/>
  <c r="F440" i="2" l="1"/>
  <c r="J440" i="2" s="1"/>
  <c r="M442" i="2"/>
  <c r="Q441" i="2"/>
  <c r="F441" i="2" s="1"/>
  <c r="P442" i="2"/>
  <c r="D443" i="2"/>
  <c r="N443" i="2"/>
  <c r="R443" i="2"/>
  <c r="K443" i="2"/>
  <c r="O443" i="2"/>
  <c r="L443" i="2"/>
  <c r="S443" i="2"/>
  <c r="T442" i="2"/>
  <c r="U442" i="2" s="1"/>
  <c r="B445" i="2"/>
  <c r="C444" i="2"/>
  <c r="H441" i="2"/>
  <c r="G441" i="2"/>
  <c r="E441" i="2" l="1"/>
  <c r="I441" i="2" s="1"/>
  <c r="Q442" i="2"/>
  <c r="F442" i="2" s="1"/>
  <c r="L444" i="2"/>
  <c r="N444" i="2"/>
  <c r="D444" i="2"/>
  <c r="K444" i="2"/>
  <c r="S444" i="2"/>
  <c r="O444" i="2"/>
  <c r="R444" i="2"/>
  <c r="G442" i="2"/>
  <c r="H442" i="2"/>
  <c r="T443" i="2"/>
  <c r="U443" i="2" s="1"/>
  <c r="M443" i="2"/>
  <c r="J441" i="2"/>
  <c r="B446" i="2"/>
  <c r="C445" i="2"/>
  <c r="P443" i="2"/>
  <c r="E442" i="2" l="1"/>
  <c r="I442" i="2" s="1"/>
  <c r="J442" i="2"/>
  <c r="G443" i="2"/>
  <c r="H443" i="2"/>
  <c r="P444" i="2"/>
  <c r="B447" i="2"/>
  <c r="C446" i="2"/>
  <c r="O445" i="2"/>
  <c r="D445" i="2"/>
  <c r="N445" i="2"/>
  <c r="S445" i="2"/>
  <c r="L445" i="2"/>
  <c r="R445" i="2"/>
  <c r="K445" i="2"/>
  <c r="T444" i="2"/>
  <c r="U444" i="2" s="1"/>
  <c r="Q443" i="2"/>
  <c r="M444" i="2"/>
  <c r="Q444" i="2" l="1"/>
  <c r="F444" i="2" s="1"/>
  <c r="T445" i="2"/>
  <c r="U445" i="2" s="1"/>
  <c r="G445" i="2" s="1"/>
  <c r="H444" i="2"/>
  <c r="G444" i="2"/>
  <c r="D446" i="2"/>
  <c r="K446" i="2"/>
  <c r="S446" i="2"/>
  <c r="O446" i="2"/>
  <c r="L446" i="2"/>
  <c r="R446" i="2"/>
  <c r="N446" i="2"/>
  <c r="E443" i="2"/>
  <c r="I443" i="2" s="1"/>
  <c r="F443" i="2"/>
  <c r="J443" i="2" s="1"/>
  <c r="C447" i="2"/>
  <c r="B448" i="2"/>
  <c r="M445" i="2"/>
  <c r="P445" i="2"/>
  <c r="M446" i="2" l="1"/>
  <c r="E444" i="2"/>
  <c r="I444" i="2" s="1"/>
  <c r="P446" i="2"/>
  <c r="H445" i="2"/>
  <c r="B449" i="2"/>
  <c r="C448" i="2"/>
  <c r="Q445" i="2"/>
  <c r="J444" i="2"/>
  <c r="S447" i="2"/>
  <c r="O447" i="2"/>
  <c r="L447" i="2"/>
  <c r="R447" i="2"/>
  <c r="N447" i="2"/>
  <c r="D447" i="2"/>
  <c r="K447" i="2"/>
  <c r="T446" i="2"/>
  <c r="U446" i="2" s="1"/>
  <c r="Q446" i="2" l="1"/>
  <c r="F446" i="2" s="1"/>
  <c r="M447" i="2"/>
  <c r="C449" i="2"/>
  <c r="B450" i="2"/>
  <c r="P447" i="2"/>
  <c r="F445" i="2"/>
  <c r="J445" i="2" s="1"/>
  <c r="E445" i="2"/>
  <c r="I445" i="2" s="1"/>
  <c r="D448" i="2"/>
  <c r="N448" i="2"/>
  <c r="S448" i="2"/>
  <c r="O448" i="2"/>
  <c r="R448" i="2"/>
  <c r="K448" i="2"/>
  <c r="L448" i="2"/>
  <c r="H446" i="2"/>
  <c r="G446" i="2"/>
  <c r="T447" i="2"/>
  <c r="U447" i="2" s="1"/>
  <c r="E446" i="2" l="1"/>
  <c r="I446" i="2" s="1"/>
  <c r="M448" i="2"/>
  <c r="Q447" i="2"/>
  <c r="E447" i="2" s="1"/>
  <c r="T448" i="2"/>
  <c r="U448" i="2" s="1"/>
  <c r="G448" i="2" s="1"/>
  <c r="P448" i="2"/>
  <c r="J446" i="2"/>
  <c r="H447" i="2"/>
  <c r="G447" i="2"/>
  <c r="R449" i="2"/>
  <c r="K449" i="2"/>
  <c r="O449" i="2"/>
  <c r="D449" i="2"/>
  <c r="N449" i="2"/>
  <c r="S449" i="2"/>
  <c r="L449" i="2"/>
  <c r="B451" i="2"/>
  <c r="C450" i="2"/>
  <c r="T449" i="2" l="1"/>
  <c r="U449" i="2" s="1"/>
  <c r="G449" i="2" s="1"/>
  <c r="F447" i="2"/>
  <c r="J447" i="2" s="1"/>
  <c r="Q448" i="2"/>
  <c r="F448" i="2" s="1"/>
  <c r="H448" i="2"/>
  <c r="C451" i="2"/>
  <c r="B452" i="2"/>
  <c r="I447" i="2"/>
  <c r="S450" i="2"/>
  <c r="O450" i="2"/>
  <c r="L450" i="2"/>
  <c r="K450" i="2"/>
  <c r="D450" i="2"/>
  <c r="N450" i="2"/>
  <c r="R450" i="2"/>
  <c r="P449" i="2"/>
  <c r="M449" i="2"/>
  <c r="H449" i="2" l="1"/>
  <c r="E448" i="2"/>
  <c r="I448" i="2" s="1"/>
  <c r="T450" i="2"/>
  <c r="U450" i="2" s="1"/>
  <c r="G450" i="2" s="1"/>
  <c r="J448" i="2"/>
  <c r="M450" i="2"/>
  <c r="B453" i="2"/>
  <c r="C452" i="2"/>
  <c r="P450" i="2"/>
  <c r="D451" i="2"/>
  <c r="K451" i="2"/>
  <c r="R451" i="2"/>
  <c r="N451" i="2"/>
  <c r="S451" i="2"/>
  <c r="O451" i="2"/>
  <c r="L451" i="2"/>
  <c r="Q449" i="2"/>
  <c r="H450" i="2" l="1"/>
  <c r="T451" i="2"/>
  <c r="U451" i="2" s="1"/>
  <c r="G451" i="2" s="1"/>
  <c r="Q450" i="2"/>
  <c r="E450" i="2" s="1"/>
  <c r="I450" i="2" s="1"/>
  <c r="E449" i="2"/>
  <c r="I449" i="2" s="1"/>
  <c r="F449" i="2"/>
  <c r="J449" i="2" s="1"/>
  <c r="P451" i="2"/>
  <c r="C453" i="2"/>
  <c r="B454" i="2"/>
  <c r="S452" i="2"/>
  <c r="O452" i="2"/>
  <c r="L452" i="2"/>
  <c r="R452" i="2"/>
  <c r="D452" i="2"/>
  <c r="K452" i="2"/>
  <c r="N452" i="2"/>
  <c r="M451" i="2"/>
  <c r="H451" i="2" l="1"/>
  <c r="Q451" i="2"/>
  <c r="E451" i="2" s="1"/>
  <c r="I451" i="2" s="1"/>
  <c r="F450" i="2"/>
  <c r="J450" i="2" s="1"/>
  <c r="M452" i="2"/>
  <c r="B455" i="2"/>
  <c r="C454" i="2"/>
  <c r="T452" i="2"/>
  <c r="U452" i="2" s="1"/>
  <c r="L453" i="2"/>
  <c r="R453" i="2"/>
  <c r="N453" i="2"/>
  <c r="D453" i="2"/>
  <c r="K453" i="2"/>
  <c r="S453" i="2"/>
  <c r="O453" i="2"/>
  <c r="P452" i="2"/>
  <c r="M453" i="2" l="1"/>
  <c r="F451" i="2"/>
  <c r="J451" i="2" s="1"/>
  <c r="Q452" i="2"/>
  <c r="E452" i="2" s="1"/>
  <c r="G452" i="2"/>
  <c r="H452" i="2"/>
  <c r="C455" i="2"/>
  <c r="B456" i="2"/>
  <c r="T453" i="2"/>
  <c r="U453" i="2" s="1"/>
  <c r="S454" i="2"/>
  <c r="L454" i="2"/>
  <c r="D454" i="2"/>
  <c r="K454" i="2"/>
  <c r="O454" i="2"/>
  <c r="R454" i="2"/>
  <c r="N454" i="2"/>
  <c r="P453" i="2"/>
  <c r="Q453" i="2" s="1"/>
  <c r="M454" i="2" l="1"/>
  <c r="F452" i="2"/>
  <c r="J452" i="2" s="1"/>
  <c r="I452" i="2"/>
  <c r="E453" i="2"/>
  <c r="F453" i="2"/>
  <c r="S455" i="2"/>
  <c r="O455" i="2"/>
  <c r="L455" i="2"/>
  <c r="N455" i="2"/>
  <c r="D455" i="2"/>
  <c r="K455" i="2"/>
  <c r="R455" i="2"/>
  <c r="T454" i="2"/>
  <c r="U454" i="2" s="1"/>
  <c r="B457" i="2"/>
  <c r="C456" i="2"/>
  <c r="P454" i="2"/>
  <c r="H453" i="2"/>
  <c r="G453" i="2"/>
  <c r="Q454" i="2" l="1"/>
  <c r="E454" i="2" s="1"/>
  <c r="T455" i="2"/>
  <c r="U455" i="2" s="1"/>
  <c r="H455" i="2" s="1"/>
  <c r="I453" i="2"/>
  <c r="G454" i="2"/>
  <c r="H454" i="2"/>
  <c r="P455" i="2"/>
  <c r="J453" i="2"/>
  <c r="C457" i="2"/>
  <c r="B458" i="2"/>
  <c r="D456" i="2"/>
  <c r="K456" i="2"/>
  <c r="R456" i="2"/>
  <c r="N456" i="2"/>
  <c r="S456" i="2"/>
  <c r="O456" i="2"/>
  <c r="L456" i="2"/>
  <c r="M455" i="2"/>
  <c r="I454" i="2" l="1"/>
  <c r="F454" i="2"/>
  <c r="J454" i="2" s="1"/>
  <c r="G455" i="2"/>
  <c r="Q455" i="2"/>
  <c r="E455" i="2" s="1"/>
  <c r="T456" i="2"/>
  <c r="U456" i="2" s="1"/>
  <c r="G456" i="2" s="1"/>
  <c r="P456" i="2"/>
  <c r="D457" i="2"/>
  <c r="N457" i="2"/>
  <c r="S457" i="2"/>
  <c r="R457" i="2"/>
  <c r="O457" i="2"/>
  <c r="L457" i="2"/>
  <c r="K457" i="2"/>
  <c r="C458" i="2"/>
  <c r="B459" i="2"/>
  <c r="M456" i="2"/>
  <c r="Q456" i="2" l="1"/>
  <c r="F456" i="2" s="1"/>
  <c r="I455" i="2"/>
  <c r="M457" i="2"/>
  <c r="F455" i="2"/>
  <c r="J455" i="2" s="1"/>
  <c r="H456" i="2"/>
  <c r="B460" i="2"/>
  <c r="C459" i="2"/>
  <c r="T457" i="2"/>
  <c r="U457" i="2" s="1"/>
  <c r="L458" i="2"/>
  <c r="N458" i="2"/>
  <c r="D458" i="2"/>
  <c r="K458" i="2"/>
  <c r="S458" i="2"/>
  <c r="O458" i="2"/>
  <c r="R458" i="2"/>
  <c r="P457" i="2"/>
  <c r="E456" i="2" l="1"/>
  <c r="I456" i="2" s="1"/>
  <c r="T458" i="2"/>
  <c r="U458" i="2" s="1"/>
  <c r="G458" i="2" s="1"/>
  <c r="Q457" i="2"/>
  <c r="E457" i="2" s="1"/>
  <c r="J456" i="2"/>
  <c r="G457" i="2"/>
  <c r="H457" i="2"/>
  <c r="C460" i="2"/>
  <c r="B461" i="2"/>
  <c r="R459" i="2"/>
  <c r="K459" i="2"/>
  <c r="S459" i="2"/>
  <c r="L459" i="2"/>
  <c r="O459" i="2"/>
  <c r="D459" i="2"/>
  <c r="N459" i="2"/>
  <c r="M458" i="2"/>
  <c r="P458" i="2"/>
  <c r="F457" i="2" l="1"/>
  <c r="J457" i="2" s="1"/>
  <c r="H458" i="2"/>
  <c r="M459" i="2"/>
  <c r="I457" i="2"/>
  <c r="R460" i="2"/>
  <c r="K460" i="2"/>
  <c r="D460" i="2"/>
  <c r="N460" i="2"/>
  <c r="S460" i="2"/>
  <c r="O460" i="2"/>
  <c r="L460" i="2"/>
  <c r="C461" i="2"/>
  <c r="B462" i="2"/>
  <c r="P459" i="2"/>
  <c r="Q458" i="2"/>
  <c r="T459" i="2"/>
  <c r="U459" i="2" s="1"/>
  <c r="Q459" i="2" l="1"/>
  <c r="E459" i="2" s="1"/>
  <c r="T460" i="2"/>
  <c r="U460" i="2" s="1"/>
  <c r="G460" i="2" s="1"/>
  <c r="M460" i="2"/>
  <c r="C462" i="2"/>
  <c r="B463" i="2"/>
  <c r="F458" i="2"/>
  <c r="J458" i="2" s="1"/>
  <c r="E458" i="2"/>
  <c r="I458" i="2" s="1"/>
  <c r="H459" i="2"/>
  <c r="G459" i="2"/>
  <c r="S461" i="2"/>
  <c r="O461" i="2"/>
  <c r="D461" i="2"/>
  <c r="L461" i="2"/>
  <c r="R461" i="2"/>
  <c r="N461" i="2"/>
  <c r="K461" i="2"/>
  <c r="P460" i="2"/>
  <c r="Q460" i="2" l="1"/>
  <c r="E460" i="2" s="1"/>
  <c r="I460" i="2" s="1"/>
  <c r="P461" i="2"/>
  <c r="F459" i="2"/>
  <c r="J459" i="2" s="1"/>
  <c r="T461" i="2"/>
  <c r="U461" i="2" s="1"/>
  <c r="H461" i="2" s="1"/>
  <c r="M461" i="2"/>
  <c r="H460" i="2"/>
  <c r="I459" i="2"/>
  <c r="D462" i="2"/>
  <c r="K462" i="2"/>
  <c r="S462" i="2"/>
  <c r="N462" i="2"/>
  <c r="R462" i="2"/>
  <c r="O462" i="2"/>
  <c r="L462" i="2"/>
  <c r="C463" i="2"/>
  <c r="B464" i="2"/>
  <c r="F460" i="2" l="1"/>
  <c r="J460" i="2" s="1"/>
  <c r="Q461" i="2"/>
  <c r="F461" i="2" s="1"/>
  <c r="J461" i="2" s="1"/>
  <c r="G461" i="2"/>
  <c r="T462" i="2"/>
  <c r="U462" i="2" s="1"/>
  <c r="H462" i="2" s="1"/>
  <c r="M462" i="2"/>
  <c r="R463" i="2"/>
  <c r="S463" i="2"/>
  <c r="O463" i="2"/>
  <c r="L463" i="2"/>
  <c r="D463" i="2"/>
  <c r="K463" i="2"/>
  <c r="N463" i="2"/>
  <c r="C464" i="2"/>
  <c r="B465" i="2"/>
  <c r="P462" i="2"/>
  <c r="E461" i="2" l="1"/>
  <c r="I461" i="2" s="1"/>
  <c r="G462" i="2"/>
  <c r="Q462" i="2"/>
  <c r="F462" i="2" s="1"/>
  <c r="J462" i="2" s="1"/>
  <c r="M463" i="2"/>
  <c r="D464" i="2"/>
  <c r="K464" i="2"/>
  <c r="S464" i="2"/>
  <c r="O464" i="2"/>
  <c r="L464" i="2"/>
  <c r="R464" i="2"/>
  <c r="N464" i="2"/>
  <c r="B466" i="2"/>
  <c r="C465" i="2"/>
  <c r="P463" i="2"/>
  <c r="T463" i="2"/>
  <c r="U463" i="2" s="1"/>
  <c r="Q463" i="2" l="1"/>
  <c r="F463" i="2" s="1"/>
  <c r="T464" i="2"/>
  <c r="U464" i="2" s="1"/>
  <c r="G464" i="2" s="1"/>
  <c r="M464" i="2"/>
  <c r="E462" i="2"/>
  <c r="I462" i="2" s="1"/>
  <c r="H463" i="2"/>
  <c r="G463" i="2"/>
  <c r="B467" i="2"/>
  <c r="C466" i="2"/>
  <c r="S465" i="2"/>
  <c r="O465" i="2"/>
  <c r="R465" i="2"/>
  <c r="D465" i="2"/>
  <c r="L465" i="2"/>
  <c r="N465" i="2"/>
  <c r="K465" i="2"/>
  <c r="P464" i="2"/>
  <c r="E463" i="2" l="1"/>
  <c r="I463" i="2" s="1"/>
  <c r="H464" i="2"/>
  <c r="Q464" i="2"/>
  <c r="E464" i="2" s="1"/>
  <c r="I464" i="2" s="1"/>
  <c r="P465" i="2"/>
  <c r="M465" i="2"/>
  <c r="T465" i="2"/>
  <c r="U465" i="2" s="1"/>
  <c r="H465" i="2" s="1"/>
  <c r="S466" i="2"/>
  <c r="O466" i="2"/>
  <c r="L466" i="2"/>
  <c r="R466" i="2"/>
  <c r="K466" i="2"/>
  <c r="D466" i="2"/>
  <c r="N466" i="2"/>
  <c r="J463" i="2"/>
  <c r="C467" i="2"/>
  <c r="B468" i="2"/>
  <c r="F464" i="2" l="1"/>
  <c r="J464" i="2" s="1"/>
  <c r="Q465" i="2"/>
  <c r="F465" i="2" s="1"/>
  <c r="J465" i="2" s="1"/>
  <c r="G465" i="2"/>
  <c r="P466" i="2"/>
  <c r="T466" i="2"/>
  <c r="U466" i="2" s="1"/>
  <c r="H466" i="2" s="1"/>
  <c r="C468" i="2"/>
  <c r="B469" i="2"/>
  <c r="M466" i="2"/>
  <c r="S467" i="2"/>
  <c r="O467" i="2"/>
  <c r="L467" i="2"/>
  <c r="R467" i="2"/>
  <c r="N467" i="2"/>
  <c r="D467" i="2"/>
  <c r="K467" i="2"/>
  <c r="T467" i="2" l="1"/>
  <c r="U467" i="2" s="1"/>
  <c r="G467" i="2" s="1"/>
  <c r="E465" i="2"/>
  <c r="I465" i="2" s="1"/>
  <c r="M467" i="2"/>
  <c r="Q466" i="2"/>
  <c r="E466" i="2" s="1"/>
  <c r="G466" i="2"/>
  <c r="S468" i="2"/>
  <c r="R468" i="2"/>
  <c r="L468" i="2"/>
  <c r="K468" i="2"/>
  <c r="D468" i="2"/>
  <c r="N468" i="2"/>
  <c r="O468" i="2"/>
  <c r="C469" i="2"/>
  <c r="B470" i="2"/>
  <c r="P467" i="2"/>
  <c r="F466" i="2" l="1"/>
  <c r="J466" i="2" s="1"/>
  <c r="Q467" i="2"/>
  <c r="E467" i="2" s="1"/>
  <c r="I467" i="2" s="1"/>
  <c r="T468" i="2"/>
  <c r="U468" i="2" s="1"/>
  <c r="H468" i="2" s="1"/>
  <c r="H467" i="2"/>
  <c r="I466" i="2"/>
  <c r="C470" i="2"/>
  <c r="B471" i="2"/>
  <c r="D469" i="2"/>
  <c r="K469" i="2"/>
  <c r="O469" i="2"/>
  <c r="R469" i="2"/>
  <c r="S469" i="2"/>
  <c r="L469" i="2"/>
  <c r="N469" i="2"/>
  <c r="P468" i="2"/>
  <c r="M468" i="2"/>
  <c r="F467" i="2" l="1"/>
  <c r="J467" i="2" s="1"/>
  <c r="T469" i="2"/>
  <c r="U469" i="2" s="1"/>
  <c r="G469" i="2" s="1"/>
  <c r="G468" i="2"/>
  <c r="P469" i="2"/>
  <c r="S470" i="2"/>
  <c r="O470" i="2"/>
  <c r="R470" i="2"/>
  <c r="L470" i="2"/>
  <c r="N470" i="2"/>
  <c r="D470" i="2"/>
  <c r="K470" i="2"/>
  <c r="Q468" i="2"/>
  <c r="C471" i="2"/>
  <c r="B472" i="2"/>
  <c r="M469" i="2"/>
  <c r="H469" i="2" l="1"/>
  <c r="M470" i="2"/>
  <c r="T470" i="2"/>
  <c r="U470" i="2" s="1"/>
  <c r="G470" i="2" s="1"/>
  <c r="Q469" i="2"/>
  <c r="E469" i="2" s="1"/>
  <c r="I469" i="2" s="1"/>
  <c r="P470" i="2"/>
  <c r="F468" i="2"/>
  <c r="J468" i="2" s="1"/>
  <c r="E468" i="2"/>
  <c r="I468" i="2" s="1"/>
  <c r="S471" i="2"/>
  <c r="K471" i="2"/>
  <c r="L471" i="2"/>
  <c r="R471" i="2"/>
  <c r="N471" i="2"/>
  <c r="D471" i="2"/>
  <c r="O471" i="2"/>
  <c r="B473" i="2"/>
  <c r="C472" i="2"/>
  <c r="H470" i="2" l="1"/>
  <c r="Q470" i="2"/>
  <c r="F470" i="2" s="1"/>
  <c r="F469" i="2"/>
  <c r="J469" i="2" s="1"/>
  <c r="P471" i="2"/>
  <c r="M471" i="2"/>
  <c r="L472" i="2"/>
  <c r="R472" i="2"/>
  <c r="N472" i="2"/>
  <c r="D472" i="2"/>
  <c r="K472" i="2"/>
  <c r="S472" i="2"/>
  <c r="O472" i="2"/>
  <c r="C473" i="2"/>
  <c r="B474" i="2"/>
  <c r="T471" i="2"/>
  <c r="U471" i="2" s="1"/>
  <c r="J470" i="2" l="1"/>
  <c r="M472" i="2"/>
  <c r="E470" i="2"/>
  <c r="I470" i="2" s="1"/>
  <c r="Q471" i="2"/>
  <c r="F471" i="2" s="1"/>
  <c r="R473" i="2"/>
  <c r="K473" i="2"/>
  <c r="D473" i="2"/>
  <c r="N473" i="2"/>
  <c r="S473" i="2"/>
  <c r="O473" i="2"/>
  <c r="L473" i="2"/>
  <c r="C474" i="2"/>
  <c r="B475" i="2"/>
  <c r="G471" i="2"/>
  <c r="H471" i="2"/>
  <c r="T472" i="2"/>
  <c r="U472" i="2" s="1"/>
  <c r="P472" i="2"/>
  <c r="Q472" i="2" l="1"/>
  <c r="E472" i="2" s="1"/>
  <c r="E471" i="2"/>
  <c r="I471" i="2" s="1"/>
  <c r="M473" i="2"/>
  <c r="J471" i="2"/>
  <c r="D474" i="2"/>
  <c r="K474" i="2"/>
  <c r="S474" i="2"/>
  <c r="O474" i="2"/>
  <c r="L474" i="2"/>
  <c r="R474" i="2"/>
  <c r="N474" i="2"/>
  <c r="T473" i="2"/>
  <c r="U473" i="2" s="1"/>
  <c r="G472" i="2"/>
  <c r="H472" i="2"/>
  <c r="C475" i="2"/>
  <c r="B476" i="2"/>
  <c r="P473" i="2"/>
  <c r="F472" i="2" l="1"/>
  <c r="J472" i="2" s="1"/>
  <c r="P474" i="2"/>
  <c r="Q473" i="2"/>
  <c r="F473" i="2" s="1"/>
  <c r="I472" i="2"/>
  <c r="H473" i="2"/>
  <c r="G473" i="2"/>
  <c r="B477" i="2"/>
  <c r="C476" i="2"/>
  <c r="R475" i="2"/>
  <c r="N475" i="2"/>
  <c r="D475" i="2"/>
  <c r="K475" i="2"/>
  <c r="S475" i="2"/>
  <c r="O475" i="2"/>
  <c r="L475" i="2"/>
  <c r="T474" i="2"/>
  <c r="U474" i="2" s="1"/>
  <c r="M474" i="2"/>
  <c r="Q474" i="2" l="1"/>
  <c r="E474" i="2" s="1"/>
  <c r="E473" i="2"/>
  <c r="I473" i="2" s="1"/>
  <c r="J473" i="2"/>
  <c r="B478" i="2"/>
  <c r="C477" i="2"/>
  <c r="P475" i="2"/>
  <c r="G474" i="2"/>
  <c r="H474" i="2"/>
  <c r="D476" i="2"/>
  <c r="N476" i="2"/>
  <c r="S476" i="2"/>
  <c r="L476" i="2"/>
  <c r="K476" i="2"/>
  <c r="O476" i="2"/>
  <c r="R476" i="2"/>
  <c r="M475" i="2"/>
  <c r="T475" i="2"/>
  <c r="U475" i="2" s="1"/>
  <c r="F474" i="2" l="1"/>
  <c r="J474" i="2" s="1"/>
  <c r="T476" i="2"/>
  <c r="U476" i="2" s="1"/>
  <c r="G476" i="2" s="1"/>
  <c r="Q475" i="2"/>
  <c r="F475" i="2" s="1"/>
  <c r="I474" i="2"/>
  <c r="C478" i="2"/>
  <c r="B479" i="2"/>
  <c r="M476" i="2"/>
  <c r="H475" i="2"/>
  <c r="G475" i="2"/>
  <c r="L477" i="2"/>
  <c r="D477" i="2"/>
  <c r="N477" i="2"/>
  <c r="R477" i="2"/>
  <c r="K477" i="2"/>
  <c r="S477" i="2"/>
  <c r="O477" i="2"/>
  <c r="P476" i="2"/>
  <c r="M477" i="2" l="1"/>
  <c r="H476" i="2"/>
  <c r="T477" i="2"/>
  <c r="U477" i="2" s="1"/>
  <c r="G477" i="2" s="1"/>
  <c r="E475" i="2"/>
  <c r="I475" i="2" s="1"/>
  <c r="J475" i="2"/>
  <c r="D478" i="2"/>
  <c r="K478" i="2"/>
  <c r="S478" i="2"/>
  <c r="O478" i="2"/>
  <c r="L478" i="2"/>
  <c r="R478" i="2"/>
  <c r="N478" i="2"/>
  <c r="Q476" i="2"/>
  <c r="B480" i="2"/>
  <c r="C479" i="2"/>
  <c r="P477" i="2"/>
  <c r="Q477" i="2" l="1"/>
  <c r="E477" i="2" s="1"/>
  <c r="I477" i="2" s="1"/>
  <c r="M478" i="2"/>
  <c r="H477" i="2"/>
  <c r="T478" i="2"/>
  <c r="U478" i="2" s="1"/>
  <c r="H478" i="2" s="1"/>
  <c r="P478" i="2"/>
  <c r="S479" i="2"/>
  <c r="O479" i="2"/>
  <c r="R479" i="2"/>
  <c r="K479" i="2"/>
  <c r="D479" i="2"/>
  <c r="N479" i="2"/>
  <c r="L479" i="2"/>
  <c r="F476" i="2"/>
  <c r="J476" i="2" s="1"/>
  <c r="E476" i="2"/>
  <c r="I476" i="2" s="1"/>
  <c r="B481" i="2"/>
  <c r="C480" i="2"/>
  <c r="P479" i="2" l="1"/>
  <c r="F477" i="2"/>
  <c r="J477" i="2" s="1"/>
  <c r="G478" i="2"/>
  <c r="Q478" i="2"/>
  <c r="E478" i="2" s="1"/>
  <c r="S480" i="2"/>
  <c r="R480" i="2"/>
  <c r="O480" i="2"/>
  <c r="L480" i="2"/>
  <c r="N480" i="2"/>
  <c r="D480" i="2"/>
  <c r="K480" i="2"/>
  <c r="T479" i="2"/>
  <c r="U479" i="2" s="1"/>
  <c r="C481" i="2"/>
  <c r="B482" i="2"/>
  <c r="M479" i="2"/>
  <c r="Q479" i="2" l="1"/>
  <c r="F479" i="2" s="1"/>
  <c r="T480" i="2"/>
  <c r="U480" i="2" s="1"/>
  <c r="G480" i="2" s="1"/>
  <c r="I478" i="2"/>
  <c r="F478" i="2"/>
  <c r="J478" i="2" s="1"/>
  <c r="M480" i="2"/>
  <c r="G479" i="2"/>
  <c r="H479" i="2"/>
  <c r="D481" i="2"/>
  <c r="O481" i="2"/>
  <c r="S481" i="2"/>
  <c r="K481" i="2"/>
  <c r="N481" i="2"/>
  <c r="L481" i="2"/>
  <c r="R481" i="2"/>
  <c r="P480" i="2"/>
  <c r="B483" i="2"/>
  <c r="C482" i="2"/>
  <c r="Q480" i="2" l="1"/>
  <c r="F480" i="2" s="1"/>
  <c r="E479" i="2"/>
  <c r="I479" i="2" s="1"/>
  <c r="T481" i="2"/>
  <c r="U481" i="2" s="1"/>
  <c r="H481" i="2" s="1"/>
  <c r="H480" i="2"/>
  <c r="P481" i="2"/>
  <c r="J479" i="2"/>
  <c r="B484" i="2"/>
  <c r="C483" i="2"/>
  <c r="L482" i="2"/>
  <c r="R482" i="2"/>
  <c r="O482" i="2"/>
  <c r="K482" i="2"/>
  <c r="D482" i="2"/>
  <c r="N482" i="2"/>
  <c r="S482" i="2"/>
  <c r="M481" i="2"/>
  <c r="E480" i="2" l="1"/>
  <c r="I480" i="2" s="1"/>
  <c r="M482" i="2"/>
  <c r="Q481" i="2"/>
  <c r="E481" i="2" s="1"/>
  <c r="G481" i="2"/>
  <c r="J480" i="2"/>
  <c r="C484" i="2"/>
  <c r="B485" i="2"/>
  <c r="D483" i="2"/>
  <c r="N483" i="2"/>
  <c r="R483" i="2"/>
  <c r="K483" i="2"/>
  <c r="S483" i="2"/>
  <c r="O483" i="2"/>
  <c r="L483" i="2"/>
  <c r="P482" i="2"/>
  <c r="T482" i="2"/>
  <c r="U482" i="2" s="1"/>
  <c r="Q482" i="2" l="1"/>
  <c r="E482" i="2" s="1"/>
  <c r="F481" i="2"/>
  <c r="J481" i="2" s="1"/>
  <c r="I481" i="2"/>
  <c r="T483" i="2"/>
  <c r="U483" i="2" s="1"/>
  <c r="H483" i="2" s="1"/>
  <c r="C485" i="2"/>
  <c r="B486" i="2"/>
  <c r="G482" i="2"/>
  <c r="H482" i="2"/>
  <c r="M483" i="2"/>
  <c r="P483" i="2"/>
  <c r="L484" i="2"/>
  <c r="N484" i="2"/>
  <c r="D484" i="2"/>
  <c r="K484" i="2"/>
  <c r="S484" i="2"/>
  <c r="R484" i="2"/>
  <c r="O484" i="2"/>
  <c r="F482" i="2" l="1"/>
  <c r="J482" i="2" s="1"/>
  <c r="G483" i="2"/>
  <c r="Q483" i="2"/>
  <c r="E483" i="2" s="1"/>
  <c r="M484" i="2"/>
  <c r="I482" i="2"/>
  <c r="D485" i="2"/>
  <c r="N485" i="2"/>
  <c r="S485" i="2"/>
  <c r="O485" i="2"/>
  <c r="L485" i="2"/>
  <c r="R485" i="2"/>
  <c r="K485" i="2"/>
  <c r="B487" i="2"/>
  <c r="C486" i="2"/>
  <c r="T484" i="2"/>
  <c r="U484" i="2" s="1"/>
  <c r="P484" i="2"/>
  <c r="T485" i="2" l="1"/>
  <c r="U485" i="2" s="1"/>
  <c r="G485" i="2" s="1"/>
  <c r="I483" i="2"/>
  <c r="F483" i="2"/>
  <c r="J483" i="2" s="1"/>
  <c r="P485" i="2"/>
  <c r="R486" i="2"/>
  <c r="N486" i="2"/>
  <c r="S486" i="2"/>
  <c r="D486" i="2"/>
  <c r="K486" i="2"/>
  <c r="O486" i="2"/>
  <c r="L486" i="2"/>
  <c r="Q484" i="2"/>
  <c r="H484" i="2"/>
  <c r="G484" i="2"/>
  <c r="C487" i="2"/>
  <c r="B488" i="2"/>
  <c r="M485" i="2"/>
  <c r="H485" i="2" l="1"/>
  <c r="Q485" i="2"/>
  <c r="E485" i="2" s="1"/>
  <c r="I485" i="2" s="1"/>
  <c r="O487" i="2"/>
  <c r="R487" i="2"/>
  <c r="L487" i="2"/>
  <c r="K487" i="2"/>
  <c r="S487" i="2"/>
  <c r="N487" i="2"/>
  <c r="D487" i="2"/>
  <c r="C488" i="2"/>
  <c r="B489" i="2"/>
  <c r="F484" i="2"/>
  <c r="J484" i="2" s="1"/>
  <c r="E484" i="2"/>
  <c r="I484" i="2" s="1"/>
  <c r="M486" i="2"/>
  <c r="T486" i="2"/>
  <c r="U486" i="2" s="1"/>
  <c r="P486" i="2"/>
  <c r="F485" i="2" l="1"/>
  <c r="J485" i="2" s="1"/>
  <c r="Q486" i="2"/>
  <c r="E486" i="2" s="1"/>
  <c r="P487" i="2"/>
  <c r="C489" i="2"/>
  <c r="B490" i="2"/>
  <c r="H486" i="2"/>
  <c r="G486" i="2"/>
  <c r="S488" i="2"/>
  <c r="K488" i="2"/>
  <c r="L488" i="2"/>
  <c r="R488" i="2"/>
  <c r="O488" i="2"/>
  <c r="D488" i="2"/>
  <c r="N488" i="2"/>
  <c r="T487" i="2"/>
  <c r="U487" i="2" s="1"/>
  <c r="M487" i="2"/>
  <c r="Q487" i="2" l="1"/>
  <c r="F487" i="2" s="1"/>
  <c r="T488" i="2"/>
  <c r="U488" i="2" s="1"/>
  <c r="G488" i="2" s="1"/>
  <c r="F486" i="2"/>
  <c r="J486" i="2" s="1"/>
  <c r="P488" i="2"/>
  <c r="I486" i="2"/>
  <c r="H487" i="2"/>
  <c r="G487" i="2"/>
  <c r="C490" i="2"/>
  <c r="B491" i="2"/>
  <c r="R489" i="2"/>
  <c r="L489" i="2"/>
  <c r="N489" i="2"/>
  <c r="D489" i="2"/>
  <c r="K489" i="2"/>
  <c r="S489" i="2"/>
  <c r="O489" i="2"/>
  <c r="M488" i="2"/>
  <c r="M489" i="2" l="1"/>
  <c r="T489" i="2"/>
  <c r="U489" i="2" s="1"/>
  <c r="H489" i="2" s="1"/>
  <c r="E487" i="2"/>
  <c r="I487" i="2" s="1"/>
  <c r="H488" i="2"/>
  <c r="Q488" i="2"/>
  <c r="E488" i="2" s="1"/>
  <c r="I488" i="2" s="1"/>
  <c r="S490" i="2"/>
  <c r="O490" i="2"/>
  <c r="L490" i="2"/>
  <c r="R490" i="2"/>
  <c r="D490" i="2"/>
  <c r="N490" i="2"/>
  <c r="K490" i="2"/>
  <c r="B492" i="2"/>
  <c r="C491" i="2"/>
  <c r="P489" i="2"/>
  <c r="J487" i="2"/>
  <c r="M490" i="2" l="1"/>
  <c r="Q489" i="2"/>
  <c r="E489" i="2" s="1"/>
  <c r="G489" i="2"/>
  <c r="F488" i="2"/>
  <c r="J488" i="2" s="1"/>
  <c r="P490" i="2"/>
  <c r="S491" i="2"/>
  <c r="O491" i="2"/>
  <c r="L491" i="2"/>
  <c r="R491" i="2"/>
  <c r="K491" i="2"/>
  <c r="D491" i="2"/>
  <c r="N491" i="2"/>
  <c r="B493" i="2"/>
  <c r="C492" i="2"/>
  <c r="T490" i="2"/>
  <c r="U490" i="2" s="1"/>
  <c r="Q490" i="2" l="1"/>
  <c r="E490" i="2" s="1"/>
  <c r="F489" i="2"/>
  <c r="J489" i="2" s="1"/>
  <c r="I489" i="2"/>
  <c r="T491" i="2"/>
  <c r="U491" i="2" s="1"/>
  <c r="G491" i="2" s="1"/>
  <c r="P491" i="2"/>
  <c r="H490" i="2"/>
  <c r="G490" i="2"/>
  <c r="C493" i="2"/>
  <c r="B494" i="2"/>
  <c r="M491" i="2"/>
  <c r="R492" i="2"/>
  <c r="N492" i="2"/>
  <c r="D492" i="2"/>
  <c r="K492" i="2"/>
  <c r="S492" i="2"/>
  <c r="O492" i="2"/>
  <c r="L492" i="2"/>
  <c r="F490" i="2" l="1"/>
  <c r="J490" i="2" s="1"/>
  <c r="H491" i="2"/>
  <c r="M492" i="2"/>
  <c r="Q491" i="2"/>
  <c r="E491" i="2" s="1"/>
  <c r="I491" i="2" s="1"/>
  <c r="T492" i="2"/>
  <c r="U492" i="2" s="1"/>
  <c r="H492" i="2" s="1"/>
  <c r="I490" i="2"/>
  <c r="L493" i="2"/>
  <c r="R493" i="2"/>
  <c r="N493" i="2"/>
  <c r="D493" i="2"/>
  <c r="K493" i="2"/>
  <c r="S493" i="2"/>
  <c r="O493" i="2"/>
  <c r="P492" i="2"/>
  <c r="B495" i="2"/>
  <c r="C494" i="2"/>
  <c r="M493" i="2" l="1"/>
  <c r="F491" i="2"/>
  <c r="J491" i="2" s="1"/>
  <c r="Q492" i="2"/>
  <c r="F492" i="2" s="1"/>
  <c r="J492" i="2" s="1"/>
  <c r="G492" i="2"/>
  <c r="S494" i="2"/>
  <c r="O494" i="2"/>
  <c r="R494" i="2"/>
  <c r="K494" i="2"/>
  <c r="L494" i="2"/>
  <c r="D494" i="2"/>
  <c r="N494" i="2"/>
  <c r="T493" i="2"/>
  <c r="U493" i="2" s="1"/>
  <c r="B496" i="2"/>
  <c r="C495" i="2"/>
  <c r="P493" i="2"/>
  <c r="Q493" i="2" l="1"/>
  <c r="F493" i="2" s="1"/>
  <c r="E492" i="2"/>
  <c r="I492" i="2" s="1"/>
  <c r="P494" i="2"/>
  <c r="H493" i="2"/>
  <c r="G493" i="2"/>
  <c r="B497" i="2"/>
  <c r="C496" i="2"/>
  <c r="T494" i="2"/>
  <c r="U494" i="2" s="1"/>
  <c r="R495" i="2"/>
  <c r="K495" i="2"/>
  <c r="S495" i="2"/>
  <c r="N495" i="2"/>
  <c r="D495" i="2"/>
  <c r="O495" i="2"/>
  <c r="L495" i="2"/>
  <c r="M494" i="2"/>
  <c r="Q494" i="2" l="1"/>
  <c r="F494" i="2" s="1"/>
  <c r="E493" i="2"/>
  <c r="I493" i="2" s="1"/>
  <c r="J493" i="2"/>
  <c r="B498" i="2"/>
  <c r="C497" i="2"/>
  <c r="M495" i="2"/>
  <c r="L496" i="2"/>
  <c r="R496" i="2"/>
  <c r="O496" i="2"/>
  <c r="N496" i="2"/>
  <c r="S496" i="2"/>
  <c r="D496" i="2"/>
  <c r="K496" i="2"/>
  <c r="G494" i="2"/>
  <c r="H494" i="2"/>
  <c r="P495" i="2"/>
  <c r="T495" i="2"/>
  <c r="U495" i="2" s="1"/>
  <c r="E494" i="2" l="1"/>
  <c r="I494" i="2" s="1"/>
  <c r="P496" i="2"/>
  <c r="T496" i="2"/>
  <c r="U496" i="2" s="1"/>
  <c r="G496" i="2" s="1"/>
  <c r="M496" i="2"/>
  <c r="J494" i="2"/>
  <c r="C498" i="2"/>
  <c r="B499" i="2"/>
  <c r="L497" i="2"/>
  <c r="R497" i="2"/>
  <c r="K497" i="2"/>
  <c r="S497" i="2"/>
  <c r="O497" i="2"/>
  <c r="D497" i="2"/>
  <c r="N497" i="2"/>
  <c r="Q495" i="2"/>
  <c r="G495" i="2"/>
  <c r="H495" i="2"/>
  <c r="Q496" i="2" l="1"/>
  <c r="F496" i="2" s="1"/>
  <c r="T497" i="2"/>
  <c r="U497" i="2" s="1"/>
  <c r="G497" i="2" s="1"/>
  <c r="H496" i="2"/>
  <c r="S498" i="2"/>
  <c r="O498" i="2"/>
  <c r="L498" i="2"/>
  <c r="N498" i="2"/>
  <c r="D498" i="2"/>
  <c r="K498" i="2"/>
  <c r="R498" i="2"/>
  <c r="P497" i="2"/>
  <c r="M497" i="2"/>
  <c r="F495" i="2"/>
  <c r="J495" i="2" s="1"/>
  <c r="E495" i="2"/>
  <c r="I495" i="2" s="1"/>
  <c r="C499" i="2"/>
  <c r="B500" i="2"/>
  <c r="E496" i="2" l="1"/>
  <c r="I496" i="2" s="1"/>
  <c r="Q497" i="2"/>
  <c r="F497" i="2" s="1"/>
  <c r="H497" i="2"/>
  <c r="M498" i="2"/>
  <c r="T498" i="2"/>
  <c r="U498" i="2" s="1"/>
  <c r="G498" i="2" s="1"/>
  <c r="J496" i="2"/>
  <c r="B501" i="2"/>
  <c r="C500" i="2"/>
  <c r="O499" i="2"/>
  <c r="R499" i="2"/>
  <c r="N499" i="2"/>
  <c r="D499" i="2"/>
  <c r="K499" i="2"/>
  <c r="S499" i="2"/>
  <c r="L499" i="2"/>
  <c r="P498" i="2"/>
  <c r="Q498" i="2" l="1"/>
  <c r="E498" i="2" s="1"/>
  <c r="I498" i="2" s="1"/>
  <c r="J497" i="2"/>
  <c r="E497" i="2"/>
  <c r="I497" i="2" s="1"/>
  <c r="M499" i="2"/>
  <c r="H498" i="2"/>
  <c r="B502" i="2"/>
  <c r="C501" i="2"/>
  <c r="P499" i="2"/>
  <c r="R500" i="2"/>
  <c r="K500" i="2"/>
  <c r="D500" i="2"/>
  <c r="L500" i="2"/>
  <c r="N500" i="2"/>
  <c r="S500" i="2"/>
  <c r="O500" i="2"/>
  <c r="T499" i="2"/>
  <c r="U499" i="2" s="1"/>
  <c r="F498" i="2" l="1"/>
  <c r="J498" i="2" s="1"/>
  <c r="Q499" i="2"/>
  <c r="F499" i="2" s="1"/>
  <c r="P500" i="2"/>
  <c r="T500" i="2"/>
  <c r="U500" i="2" s="1"/>
  <c r="B503" i="2"/>
  <c r="C502" i="2"/>
  <c r="M500" i="2"/>
  <c r="H499" i="2"/>
  <c r="G499" i="2"/>
  <c r="L501" i="2"/>
  <c r="R501" i="2"/>
  <c r="K501" i="2"/>
  <c r="D501" i="2"/>
  <c r="N501" i="2"/>
  <c r="S501" i="2"/>
  <c r="O501" i="2"/>
  <c r="E499" i="2" l="1"/>
  <c r="I499" i="2" s="1"/>
  <c r="P501" i="2"/>
  <c r="Q500" i="2"/>
  <c r="F500" i="2" s="1"/>
  <c r="G500" i="2"/>
  <c r="H500" i="2"/>
  <c r="T501" i="2"/>
  <c r="U501" i="2" s="1"/>
  <c r="M501" i="2"/>
  <c r="J499" i="2"/>
  <c r="R502" i="2"/>
  <c r="N502" i="2"/>
  <c r="S502" i="2"/>
  <c r="O502" i="2"/>
  <c r="D502" i="2"/>
  <c r="K502" i="2"/>
  <c r="L502" i="2"/>
  <c r="C503" i="2"/>
  <c r="B504" i="2"/>
  <c r="M502" i="2" l="1"/>
  <c r="Q501" i="2"/>
  <c r="E501" i="2" s="1"/>
  <c r="E500" i="2"/>
  <c r="I500" i="2" s="1"/>
  <c r="P502" i="2"/>
  <c r="J500" i="2"/>
  <c r="H501" i="2"/>
  <c r="G501" i="2"/>
  <c r="L503" i="2"/>
  <c r="K503" i="2"/>
  <c r="R503" i="2"/>
  <c r="N503" i="2"/>
  <c r="D503" i="2"/>
  <c r="S503" i="2"/>
  <c r="O503" i="2"/>
  <c r="B505" i="2"/>
  <c r="C504" i="2"/>
  <c r="T502" i="2"/>
  <c r="U502" i="2" s="1"/>
  <c r="Q502" i="2" l="1"/>
  <c r="E502" i="2" s="1"/>
  <c r="F501" i="2"/>
  <c r="J501" i="2" s="1"/>
  <c r="P503" i="2"/>
  <c r="I501" i="2"/>
  <c r="L504" i="2"/>
  <c r="R504" i="2"/>
  <c r="K504" i="2"/>
  <c r="S504" i="2"/>
  <c r="O504" i="2"/>
  <c r="D504" i="2"/>
  <c r="N504" i="2"/>
  <c r="B506" i="2"/>
  <c r="C505" i="2"/>
  <c r="H502" i="2"/>
  <c r="G502" i="2"/>
  <c r="M503" i="2"/>
  <c r="T503" i="2"/>
  <c r="U503" i="2" s="1"/>
  <c r="F502" i="2" l="1"/>
  <c r="J502" i="2" s="1"/>
  <c r="T504" i="2"/>
  <c r="U504" i="2" s="1"/>
  <c r="H504" i="2" s="1"/>
  <c r="Q503" i="2"/>
  <c r="F503" i="2" s="1"/>
  <c r="R505" i="2"/>
  <c r="N505" i="2"/>
  <c r="D505" i="2"/>
  <c r="K505" i="2"/>
  <c r="O505" i="2"/>
  <c r="S505" i="2"/>
  <c r="L505" i="2"/>
  <c r="H503" i="2"/>
  <c r="G503" i="2"/>
  <c r="P504" i="2"/>
  <c r="M504" i="2"/>
  <c r="C506" i="2"/>
  <c r="B507" i="2"/>
  <c r="I502" i="2"/>
  <c r="G504" i="2" l="1"/>
  <c r="M505" i="2"/>
  <c r="E503" i="2"/>
  <c r="I503" i="2" s="1"/>
  <c r="T505" i="2"/>
  <c r="U505" i="2" s="1"/>
  <c r="H505" i="2" s="1"/>
  <c r="Q504" i="2"/>
  <c r="E504" i="2" s="1"/>
  <c r="J503" i="2"/>
  <c r="P505" i="2"/>
  <c r="B508" i="2"/>
  <c r="C507" i="2"/>
  <c r="D506" i="2"/>
  <c r="N506" i="2"/>
  <c r="S506" i="2"/>
  <c r="O506" i="2"/>
  <c r="L506" i="2"/>
  <c r="R506" i="2"/>
  <c r="K506" i="2"/>
  <c r="I504" i="2" l="1"/>
  <c r="T506" i="2"/>
  <c r="U506" i="2" s="1"/>
  <c r="G506" i="2" s="1"/>
  <c r="Q505" i="2"/>
  <c r="F505" i="2" s="1"/>
  <c r="J505" i="2" s="1"/>
  <c r="F504" i="2"/>
  <c r="J504" i="2" s="1"/>
  <c r="G505" i="2"/>
  <c r="M506" i="2"/>
  <c r="S507" i="2"/>
  <c r="N507" i="2"/>
  <c r="R507" i="2"/>
  <c r="L507" i="2"/>
  <c r="K507" i="2"/>
  <c r="D507" i="2"/>
  <c r="O507" i="2"/>
  <c r="P506" i="2"/>
  <c r="C508" i="2"/>
  <c r="B509" i="2"/>
  <c r="Q506" i="2" l="1"/>
  <c r="F506" i="2" s="1"/>
  <c r="H506" i="2"/>
  <c r="E505" i="2"/>
  <c r="I505" i="2" s="1"/>
  <c r="M507" i="2"/>
  <c r="S508" i="2"/>
  <c r="O508" i="2"/>
  <c r="L508" i="2"/>
  <c r="R508" i="2"/>
  <c r="K508" i="2"/>
  <c r="D508" i="2"/>
  <c r="N508" i="2"/>
  <c r="C509" i="2"/>
  <c r="B510" i="2"/>
  <c r="P507" i="2"/>
  <c r="Q507" i="2" s="1"/>
  <c r="T507" i="2"/>
  <c r="U507" i="2" s="1"/>
  <c r="E506" i="2" l="1"/>
  <c r="I506" i="2" s="1"/>
  <c r="M508" i="2"/>
  <c r="J506" i="2"/>
  <c r="P508" i="2"/>
  <c r="F507" i="2"/>
  <c r="E507" i="2"/>
  <c r="C510" i="2"/>
  <c r="B511" i="2"/>
  <c r="H507" i="2"/>
  <c r="G507" i="2"/>
  <c r="R509" i="2"/>
  <c r="K509" i="2"/>
  <c r="D509" i="2"/>
  <c r="N509" i="2"/>
  <c r="S509" i="2"/>
  <c r="O509" i="2"/>
  <c r="L509" i="2"/>
  <c r="T508" i="2"/>
  <c r="U508" i="2" s="1"/>
  <c r="M509" i="2" l="1"/>
  <c r="Q508" i="2"/>
  <c r="F508" i="2" s="1"/>
  <c r="J507" i="2"/>
  <c r="I507" i="2"/>
  <c r="R510" i="2"/>
  <c r="N510" i="2"/>
  <c r="S510" i="2"/>
  <c r="O510" i="2"/>
  <c r="L510" i="2"/>
  <c r="D510" i="2"/>
  <c r="K510" i="2"/>
  <c r="T509" i="2"/>
  <c r="U509" i="2" s="1"/>
  <c r="B512" i="2"/>
  <c r="C511" i="2"/>
  <c r="H508" i="2"/>
  <c r="G508" i="2"/>
  <c r="P509" i="2"/>
  <c r="Q509" i="2" l="1"/>
  <c r="E509" i="2" s="1"/>
  <c r="T510" i="2"/>
  <c r="U510" i="2" s="1"/>
  <c r="H510" i="2" s="1"/>
  <c r="E508" i="2"/>
  <c r="I508" i="2" s="1"/>
  <c r="J508" i="2"/>
  <c r="O511" i="2"/>
  <c r="D511" i="2"/>
  <c r="K511" i="2"/>
  <c r="S511" i="2"/>
  <c r="L511" i="2"/>
  <c r="R511" i="2"/>
  <c r="N511" i="2"/>
  <c r="P510" i="2"/>
  <c r="B513" i="2"/>
  <c r="C512" i="2"/>
  <c r="M510" i="2"/>
  <c r="H509" i="2"/>
  <c r="G509" i="2"/>
  <c r="G510" i="2" l="1"/>
  <c r="F509" i="2"/>
  <c r="J509" i="2" s="1"/>
  <c r="P511" i="2"/>
  <c r="I509" i="2"/>
  <c r="M511" i="2"/>
  <c r="B514" i="2"/>
  <c r="C513" i="2"/>
  <c r="R512" i="2"/>
  <c r="K512" i="2"/>
  <c r="D512" i="2"/>
  <c r="N512" i="2"/>
  <c r="O512" i="2"/>
  <c r="S512" i="2"/>
  <c r="L512" i="2"/>
  <c r="Q510" i="2"/>
  <c r="T511" i="2"/>
  <c r="U511" i="2" s="1"/>
  <c r="M512" i="2" l="1"/>
  <c r="Q511" i="2"/>
  <c r="E511" i="2" s="1"/>
  <c r="T512" i="2"/>
  <c r="U512" i="2" s="1"/>
  <c r="G512" i="2" s="1"/>
  <c r="H511" i="2"/>
  <c r="G511" i="2"/>
  <c r="C514" i="2"/>
  <c r="B515" i="2"/>
  <c r="E510" i="2"/>
  <c r="I510" i="2" s="1"/>
  <c r="F510" i="2"/>
  <c r="J510" i="2" s="1"/>
  <c r="L513" i="2"/>
  <c r="D513" i="2"/>
  <c r="K513" i="2"/>
  <c r="R513" i="2"/>
  <c r="N513" i="2"/>
  <c r="S513" i="2"/>
  <c r="O513" i="2"/>
  <c r="P512" i="2"/>
  <c r="Q512" i="2" l="1"/>
  <c r="F512" i="2" s="1"/>
  <c r="F511" i="2"/>
  <c r="J511" i="2" s="1"/>
  <c r="M513" i="2"/>
  <c r="H512" i="2"/>
  <c r="L514" i="2"/>
  <c r="N514" i="2"/>
  <c r="R514" i="2"/>
  <c r="K514" i="2"/>
  <c r="D514" i="2"/>
  <c r="O514" i="2"/>
  <c r="S514" i="2"/>
  <c r="T513" i="2"/>
  <c r="U513" i="2" s="1"/>
  <c r="C515" i="2"/>
  <c r="B516" i="2"/>
  <c r="P513" i="2"/>
  <c r="I511" i="2"/>
  <c r="E512" i="2" l="1"/>
  <c r="I512" i="2" s="1"/>
  <c r="Q513" i="2"/>
  <c r="F513" i="2" s="1"/>
  <c r="J512" i="2"/>
  <c r="M514" i="2"/>
  <c r="L515" i="2"/>
  <c r="R515" i="2"/>
  <c r="K515" i="2"/>
  <c r="D515" i="2"/>
  <c r="N515" i="2"/>
  <c r="S515" i="2"/>
  <c r="O515" i="2"/>
  <c r="H513" i="2"/>
  <c r="G513" i="2"/>
  <c r="C516" i="2"/>
  <c r="B517" i="2"/>
  <c r="P514" i="2"/>
  <c r="T514" i="2"/>
  <c r="U514" i="2" s="1"/>
  <c r="E513" i="2" l="1"/>
  <c r="I513" i="2" s="1"/>
  <c r="M515" i="2"/>
  <c r="Q514" i="2"/>
  <c r="F514" i="2" s="1"/>
  <c r="J513" i="2"/>
  <c r="C517" i="2"/>
  <c r="B518" i="2"/>
  <c r="P515" i="2"/>
  <c r="G514" i="2"/>
  <c r="H514" i="2"/>
  <c r="D516" i="2"/>
  <c r="K516" i="2"/>
  <c r="S516" i="2"/>
  <c r="O516" i="2"/>
  <c r="R516" i="2"/>
  <c r="N516" i="2"/>
  <c r="L516" i="2"/>
  <c r="T515" i="2"/>
  <c r="U515" i="2" s="1"/>
  <c r="Q515" i="2" l="1"/>
  <c r="E515" i="2" s="1"/>
  <c r="T516" i="2"/>
  <c r="U516" i="2" s="1"/>
  <c r="H516" i="2" s="1"/>
  <c r="E514" i="2"/>
  <c r="I514" i="2" s="1"/>
  <c r="G515" i="2"/>
  <c r="H515" i="2"/>
  <c r="D517" i="2"/>
  <c r="N517" i="2"/>
  <c r="K517" i="2"/>
  <c r="S517" i="2"/>
  <c r="O517" i="2"/>
  <c r="L517" i="2"/>
  <c r="R517" i="2"/>
  <c r="P516" i="2"/>
  <c r="M516" i="2"/>
  <c r="J514" i="2"/>
  <c r="B519" i="2"/>
  <c r="C518" i="2"/>
  <c r="F515" i="2" l="1"/>
  <c r="J515" i="2" s="1"/>
  <c r="G516" i="2"/>
  <c r="T517" i="2"/>
  <c r="U517" i="2" s="1"/>
  <c r="G517" i="2" s="1"/>
  <c r="M517" i="2"/>
  <c r="Q516" i="2"/>
  <c r="F516" i="2" s="1"/>
  <c r="J516" i="2" s="1"/>
  <c r="I515" i="2"/>
  <c r="C519" i="2"/>
  <c r="B520" i="2"/>
  <c r="R518" i="2"/>
  <c r="N518" i="2"/>
  <c r="D518" i="2"/>
  <c r="K518" i="2"/>
  <c r="S518" i="2"/>
  <c r="O518" i="2"/>
  <c r="L518" i="2"/>
  <c r="P517" i="2"/>
  <c r="Q517" i="2" l="1"/>
  <c r="E517" i="2" s="1"/>
  <c r="I517" i="2" s="1"/>
  <c r="M518" i="2"/>
  <c r="H517" i="2"/>
  <c r="E516" i="2"/>
  <c r="I516" i="2" s="1"/>
  <c r="S519" i="2"/>
  <c r="O519" i="2"/>
  <c r="L519" i="2"/>
  <c r="R519" i="2"/>
  <c r="K519" i="2"/>
  <c r="D519" i="2"/>
  <c r="N519" i="2"/>
  <c r="T518" i="2"/>
  <c r="U518" i="2" s="1"/>
  <c r="B521" i="2"/>
  <c r="C520" i="2"/>
  <c r="P518" i="2"/>
  <c r="Q518" i="2" l="1"/>
  <c r="F518" i="2" s="1"/>
  <c r="F517" i="2"/>
  <c r="J517" i="2" s="1"/>
  <c r="M519" i="2"/>
  <c r="P519" i="2"/>
  <c r="D520" i="2"/>
  <c r="K520" i="2"/>
  <c r="S520" i="2"/>
  <c r="O520" i="2"/>
  <c r="L520" i="2"/>
  <c r="R520" i="2"/>
  <c r="N520" i="2"/>
  <c r="H518" i="2"/>
  <c r="G518" i="2"/>
  <c r="C521" i="2"/>
  <c r="B522" i="2"/>
  <c r="T519" i="2"/>
  <c r="U519" i="2" s="1"/>
  <c r="E518" i="2" l="1"/>
  <c r="I518" i="2" s="1"/>
  <c r="T520" i="2"/>
  <c r="U520" i="2" s="1"/>
  <c r="G520" i="2" s="1"/>
  <c r="Q519" i="2"/>
  <c r="F519" i="2" s="1"/>
  <c r="M520" i="2"/>
  <c r="L521" i="2"/>
  <c r="R521" i="2"/>
  <c r="N521" i="2"/>
  <c r="D521" i="2"/>
  <c r="O521" i="2"/>
  <c r="S521" i="2"/>
  <c r="K521" i="2"/>
  <c r="P520" i="2"/>
  <c r="C522" i="2"/>
  <c r="B523" i="2"/>
  <c r="J518" i="2"/>
  <c r="G519" i="2"/>
  <c r="H519" i="2"/>
  <c r="H520" i="2" l="1"/>
  <c r="E519" i="2"/>
  <c r="I519" i="2" s="1"/>
  <c r="J519" i="2"/>
  <c r="M521" i="2"/>
  <c r="Q520" i="2"/>
  <c r="F520" i="2" s="1"/>
  <c r="S522" i="2"/>
  <c r="N522" i="2"/>
  <c r="L522" i="2"/>
  <c r="R522" i="2"/>
  <c r="K522" i="2"/>
  <c r="D522" i="2"/>
  <c r="O522" i="2"/>
  <c r="B524" i="2"/>
  <c r="C523" i="2"/>
  <c r="P521" i="2"/>
  <c r="T521" i="2"/>
  <c r="U521" i="2" s="1"/>
  <c r="T522" i="2" l="1"/>
  <c r="U522" i="2" s="1"/>
  <c r="H522" i="2" s="1"/>
  <c r="J520" i="2"/>
  <c r="Q521" i="2"/>
  <c r="F521" i="2" s="1"/>
  <c r="E520" i="2"/>
  <c r="I520" i="2" s="1"/>
  <c r="G521" i="2"/>
  <c r="H521" i="2"/>
  <c r="C524" i="2"/>
  <c r="B525" i="2"/>
  <c r="M522" i="2"/>
  <c r="L523" i="2"/>
  <c r="D523" i="2"/>
  <c r="K523" i="2"/>
  <c r="S523" i="2"/>
  <c r="O523" i="2"/>
  <c r="R523" i="2"/>
  <c r="N523" i="2"/>
  <c r="P522" i="2"/>
  <c r="G522" i="2" l="1"/>
  <c r="E521" i="2"/>
  <c r="I521" i="2" s="1"/>
  <c r="Q522" i="2"/>
  <c r="F522" i="2" s="1"/>
  <c r="J522" i="2" s="1"/>
  <c r="J521" i="2"/>
  <c r="S524" i="2"/>
  <c r="N524" i="2"/>
  <c r="L524" i="2"/>
  <c r="R524" i="2"/>
  <c r="K524" i="2"/>
  <c r="D524" i="2"/>
  <c r="O524" i="2"/>
  <c r="T523" i="2"/>
  <c r="U523" i="2" s="1"/>
  <c r="C525" i="2"/>
  <c r="B526" i="2"/>
  <c r="P523" i="2"/>
  <c r="M523" i="2"/>
  <c r="E522" i="2" l="1"/>
  <c r="I522" i="2" s="1"/>
  <c r="T524" i="2"/>
  <c r="U524" i="2" s="1"/>
  <c r="H524" i="2" s="1"/>
  <c r="M524" i="2"/>
  <c r="B527" i="2"/>
  <c r="C526" i="2"/>
  <c r="L525" i="2"/>
  <c r="R525" i="2"/>
  <c r="D525" i="2"/>
  <c r="K525" i="2"/>
  <c r="N525" i="2"/>
  <c r="S525" i="2"/>
  <c r="O525" i="2"/>
  <c r="G523" i="2"/>
  <c r="H523" i="2"/>
  <c r="Q523" i="2"/>
  <c r="P524" i="2"/>
  <c r="Q524" i="2" l="1"/>
  <c r="E524" i="2" s="1"/>
  <c r="G524" i="2"/>
  <c r="M525" i="2"/>
  <c r="B528" i="2"/>
  <c r="C527" i="2"/>
  <c r="D526" i="2"/>
  <c r="K526" i="2"/>
  <c r="S526" i="2"/>
  <c r="O526" i="2"/>
  <c r="L526" i="2"/>
  <c r="R526" i="2"/>
  <c r="N526" i="2"/>
  <c r="E523" i="2"/>
  <c r="I523" i="2" s="1"/>
  <c r="F523" i="2"/>
  <c r="J523" i="2" s="1"/>
  <c r="P525" i="2"/>
  <c r="T525" i="2"/>
  <c r="U525" i="2" s="1"/>
  <c r="Q525" i="2" l="1"/>
  <c r="E525" i="2" s="1"/>
  <c r="F524" i="2"/>
  <c r="J524" i="2" s="1"/>
  <c r="T526" i="2"/>
  <c r="U526" i="2" s="1"/>
  <c r="G526" i="2" s="1"/>
  <c r="I524" i="2"/>
  <c r="P526" i="2"/>
  <c r="M526" i="2"/>
  <c r="C528" i="2"/>
  <c r="B529" i="2"/>
  <c r="G525" i="2"/>
  <c r="H525" i="2"/>
  <c r="D527" i="2"/>
  <c r="N527" i="2"/>
  <c r="O527" i="2"/>
  <c r="S527" i="2"/>
  <c r="R527" i="2"/>
  <c r="K527" i="2"/>
  <c r="L527" i="2"/>
  <c r="F525" i="2" l="1"/>
  <c r="J525" i="2" s="1"/>
  <c r="H526" i="2"/>
  <c r="Q526" i="2"/>
  <c r="E526" i="2" s="1"/>
  <c r="I526" i="2" s="1"/>
  <c r="K528" i="2"/>
  <c r="D528" i="2"/>
  <c r="N528" i="2"/>
  <c r="S528" i="2"/>
  <c r="O528" i="2"/>
  <c r="L528" i="2"/>
  <c r="R528" i="2"/>
  <c r="T527" i="2"/>
  <c r="U527" i="2" s="1"/>
  <c r="I525" i="2"/>
  <c r="C529" i="2"/>
  <c r="B530" i="2"/>
  <c r="M527" i="2"/>
  <c r="P527" i="2"/>
  <c r="Q527" i="2" l="1"/>
  <c r="F527" i="2" s="1"/>
  <c r="T528" i="2"/>
  <c r="U528" i="2" s="1"/>
  <c r="G528" i="2" s="1"/>
  <c r="F526" i="2"/>
  <c r="J526" i="2" s="1"/>
  <c r="M528" i="2"/>
  <c r="O529" i="2"/>
  <c r="R529" i="2"/>
  <c r="D529" i="2"/>
  <c r="N529" i="2"/>
  <c r="L529" i="2"/>
  <c r="S529" i="2"/>
  <c r="K529" i="2"/>
  <c r="C530" i="2"/>
  <c r="B531" i="2"/>
  <c r="P528" i="2"/>
  <c r="G527" i="2"/>
  <c r="H527" i="2"/>
  <c r="Q528" i="2" l="1"/>
  <c r="F528" i="2" s="1"/>
  <c r="E527" i="2"/>
  <c r="I527" i="2" s="1"/>
  <c r="H528" i="2"/>
  <c r="J527" i="2"/>
  <c r="R530" i="2"/>
  <c r="S530" i="2"/>
  <c r="L530" i="2"/>
  <c r="N530" i="2"/>
  <c r="D530" i="2"/>
  <c r="K530" i="2"/>
  <c r="O530" i="2"/>
  <c r="T529" i="2"/>
  <c r="U529" i="2" s="1"/>
  <c r="B532" i="2"/>
  <c r="C531" i="2"/>
  <c r="M529" i="2"/>
  <c r="P529" i="2"/>
  <c r="E528" i="2" l="1"/>
  <c r="I528" i="2" s="1"/>
  <c r="Q529" i="2"/>
  <c r="E529" i="2" s="1"/>
  <c r="J528" i="2"/>
  <c r="T530" i="2"/>
  <c r="U530" i="2" s="1"/>
  <c r="H530" i="2" s="1"/>
  <c r="H529" i="2"/>
  <c r="G529" i="2"/>
  <c r="P530" i="2"/>
  <c r="B533" i="2"/>
  <c r="C532" i="2"/>
  <c r="R531" i="2"/>
  <c r="N531" i="2"/>
  <c r="S531" i="2"/>
  <c r="O531" i="2"/>
  <c r="L531" i="2"/>
  <c r="D531" i="2"/>
  <c r="K531" i="2"/>
  <c r="M530" i="2"/>
  <c r="Q530" i="2" l="1"/>
  <c r="F530" i="2" s="1"/>
  <c r="J530" i="2" s="1"/>
  <c r="F529" i="2"/>
  <c r="J529" i="2" s="1"/>
  <c r="G530" i="2"/>
  <c r="T531" i="2"/>
  <c r="U531" i="2" s="1"/>
  <c r="G531" i="2" s="1"/>
  <c r="R532" i="2"/>
  <c r="K532" i="2"/>
  <c r="D532" i="2"/>
  <c r="N532" i="2"/>
  <c r="S532" i="2"/>
  <c r="O532" i="2"/>
  <c r="L532" i="2"/>
  <c r="I529" i="2"/>
  <c r="B534" i="2"/>
  <c r="C533" i="2"/>
  <c r="P531" i="2"/>
  <c r="M531" i="2"/>
  <c r="E530" i="2" l="1"/>
  <c r="I530" i="2" s="1"/>
  <c r="M532" i="2"/>
  <c r="Q531" i="2"/>
  <c r="E531" i="2" s="1"/>
  <c r="I531" i="2" s="1"/>
  <c r="H531" i="2"/>
  <c r="R533" i="2"/>
  <c r="K533" i="2"/>
  <c r="D533" i="2"/>
  <c r="N533" i="2"/>
  <c r="S533" i="2"/>
  <c r="O533" i="2"/>
  <c r="L533" i="2"/>
  <c r="T532" i="2"/>
  <c r="U532" i="2" s="1"/>
  <c r="B535" i="2"/>
  <c r="C534" i="2"/>
  <c r="P532" i="2"/>
  <c r="F531" i="2" l="1"/>
  <c r="J531" i="2" s="1"/>
  <c r="M533" i="2"/>
  <c r="Q532" i="2"/>
  <c r="E532" i="2" s="1"/>
  <c r="T533" i="2"/>
  <c r="U533" i="2" s="1"/>
  <c r="B536" i="2"/>
  <c r="C535" i="2"/>
  <c r="D534" i="2"/>
  <c r="K534" i="2"/>
  <c r="R534" i="2"/>
  <c r="S534" i="2"/>
  <c r="O534" i="2"/>
  <c r="L534" i="2"/>
  <c r="N534" i="2"/>
  <c r="H532" i="2"/>
  <c r="G532" i="2"/>
  <c r="P533" i="2"/>
  <c r="Q533" i="2" l="1"/>
  <c r="E533" i="2" s="1"/>
  <c r="M534" i="2"/>
  <c r="P534" i="2"/>
  <c r="F532" i="2"/>
  <c r="J532" i="2" s="1"/>
  <c r="S535" i="2"/>
  <c r="N535" i="2"/>
  <c r="L535" i="2"/>
  <c r="R535" i="2"/>
  <c r="D535" i="2"/>
  <c r="O535" i="2"/>
  <c r="K535" i="2"/>
  <c r="I532" i="2"/>
  <c r="H533" i="2"/>
  <c r="G533" i="2"/>
  <c r="C536" i="2"/>
  <c r="B537" i="2"/>
  <c r="T534" i="2"/>
  <c r="U534" i="2" s="1"/>
  <c r="M535" i="2" l="1"/>
  <c r="F533" i="2"/>
  <c r="J533" i="2" s="1"/>
  <c r="Q534" i="2"/>
  <c r="F534" i="2" s="1"/>
  <c r="T535" i="2"/>
  <c r="U535" i="2" s="1"/>
  <c r="G535" i="2" s="1"/>
  <c r="H534" i="2"/>
  <c r="G534" i="2"/>
  <c r="I533" i="2"/>
  <c r="D536" i="2"/>
  <c r="K536" i="2"/>
  <c r="R536" i="2"/>
  <c r="S536" i="2"/>
  <c r="O536" i="2"/>
  <c r="L536" i="2"/>
  <c r="N536" i="2"/>
  <c r="B538" i="2"/>
  <c r="C537" i="2"/>
  <c r="P535" i="2"/>
  <c r="Q535" i="2" l="1"/>
  <c r="F535" i="2" s="1"/>
  <c r="E534" i="2"/>
  <c r="I534" i="2" s="1"/>
  <c r="P536" i="2"/>
  <c r="H535" i="2"/>
  <c r="T536" i="2"/>
  <c r="U536" i="2" s="1"/>
  <c r="H536" i="2" s="1"/>
  <c r="J534" i="2"/>
  <c r="M536" i="2"/>
  <c r="B539" i="2"/>
  <c r="C538" i="2"/>
  <c r="N537" i="2"/>
  <c r="S537" i="2"/>
  <c r="O537" i="2"/>
  <c r="L537" i="2"/>
  <c r="R537" i="2"/>
  <c r="K537" i="2"/>
  <c r="D537" i="2"/>
  <c r="E535" i="2" l="1"/>
  <c r="I535" i="2" s="1"/>
  <c r="M537" i="2"/>
  <c r="J535" i="2"/>
  <c r="Q536" i="2"/>
  <c r="F536" i="2" s="1"/>
  <c r="J536" i="2" s="1"/>
  <c r="G536" i="2"/>
  <c r="T537" i="2"/>
  <c r="U537" i="2" s="1"/>
  <c r="G537" i="2" s="1"/>
  <c r="B540" i="2"/>
  <c r="C539" i="2"/>
  <c r="S538" i="2"/>
  <c r="O538" i="2"/>
  <c r="L538" i="2"/>
  <c r="D538" i="2"/>
  <c r="K538" i="2"/>
  <c r="R538" i="2"/>
  <c r="N538" i="2"/>
  <c r="P537" i="2"/>
  <c r="Q537" i="2" l="1"/>
  <c r="F537" i="2" s="1"/>
  <c r="E536" i="2"/>
  <c r="I536" i="2" s="1"/>
  <c r="T538" i="2"/>
  <c r="U538" i="2" s="1"/>
  <c r="G538" i="2" s="1"/>
  <c r="H537" i="2"/>
  <c r="B541" i="2"/>
  <c r="C540" i="2"/>
  <c r="D539" i="2"/>
  <c r="K539" i="2"/>
  <c r="L539" i="2"/>
  <c r="S539" i="2"/>
  <c r="O539" i="2"/>
  <c r="R539" i="2"/>
  <c r="N539" i="2"/>
  <c r="M538" i="2"/>
  <c r="P538" i="2"/>
  <c r="E537" i="2" l="1"/>
  <c r="I537" i="2" s="1"/>
  <c r="J537" i="2"/>
  <c r="H538" i="2"/>
  <c r="P539" i="2"/>
  <c r="Q538" i="2"/>
  <c r="F538" i="2" s="1"/>
  <c r="C541" i="2"/>
  <c r="B542" i="2"/>
  <c r="L540" i="2"/>
  <c r="R540" i="2"/>
  <c r="K540" i="2"/>
  <c r="D540" i="2"/>
  <c r="N540" i="2"/>
  <c r="S540" i="2"/>
  <c r="O540" i="2"/>
  <c r="T539" i="2"/>
  <c r="U539" i="2" s="1"/>
  <c r="M539" i="2"/>
  <c r="J538" i="2" l="1"/>
  <c r="M540" i="2"/>
  <c r="Q539" i="2"/>
  <c r="F539" i="2" s="1"/>
  <c r="E538" i="2"/>
  <c r="I538" i="2" s="1"/>
  <c r="L541" i="2"/>
  <c r="R541" i="2"/>
  <c r="K541" i="2"/>
  <c r="D541" i="2"/>
  <c r="N541" i="2"/>
  <c r="S541" i="2"/>
  <c r="O541" i="2"/>
  <c r="B543" i="2"/>
  <c r="C542" i="2"/>
  <c r="P540" i="2"/>
  <c r="H539" i="2"/>
  <c r="G539" i="2"/>
  <c r="T540" i="2"/>
  <c r="U540" i="2" s="1"/>
  <c r="Q540" i="2" l="1"/>
  <c r="E540" i="2" s="1"/>
  <c r="E539" i="2"/>
  <c r="I539" i="2" s="1"/>
  <c r="P541" i="2"/>
  <c r="J539" i="2"/>
  <c r="T541" i="2"/>
  <c r="U541" i="2" s="1"/>
  <c r="B544" i="2"/>
  <c r="C543" i="2"/>
  <c r="M541" i="2"/>
  <c r="H540" i="2"/>
  <c r="G540" i="2"/>
  <c r="S542" i="2"/>
  <c r="O542" i="2"/>
  <c r="L542" i="2"/>
  <c r="K542" i="2"/>
  <c r="D542" i="2"/>
  <c r="N542" i="2"/>
  <c r="R542" i="2"/>
  <c r="T542" i="2" s="1"/>
  <c r="U542" i="2" s="1"/>
  <c r="F540" i="2" l="1"/>
  <c r="J540" i="2" s="1"/>
  <c r="Q541" i="2"/>
  <c r="F541" i="2" s="1"/>
  <c r="B545" i="2"/>
  <c r="C544" i="2"/>
  <c r="S543" i="2"/>
  <c r="R543" i="2"/>
  <c r="N543" i="2"/>
  <c r="D543" i="2"/>
  <c r="K543" i="2"/>
  <c r="O543" i="2"/>
  <c r="L543" i="2"/>
  <c r="P542" i="2"/>
  <c r="M542" i="2"/>
  <c r="I540" i="2"/>
  <c r="G542" i="2"/>
  <c r="H542" i="2"/>
  <c r="G541" i="2"/>
  <c r="H541" i="2"/>
  <c r="E541" i="2" l="1"/>
  <c r="I541" i="2" s="1"/>
  <c r="T543" i="2"/>
  <c r="U543" i="2" s="1"/>
  <c r="G543" i="2" s="1"/>
  <c r="J541" i="2"/>
  <c r="C545" i="2"/>
  <c r="B546" i="2"/>
  <c r="P543" i="2"/>
  <c r="Q542" i="2"/>
  <c r="M543" i="2"/>
  <c r="R544" i="2"/>
  <c r="K544" i="2"/>
  <c r="D544" i="2"/>
  <c r="N544" i="2"/>
  <c r="L544" i="2"/>
  <c r="S544" i="2"/>
  <c r="O544" i="2"/>
  <c r="Q543" i="2" l="1"/>
  <c r="E543" i="2" s="1"/>
  <c r="I543" i="2" s="1"/>
  <c r="H543" i="2"/>
  <c r="E542" i="2"/>
  <c r="I542" i="2" s="1"/>
  <c r="F542" i="2"/>
  <c r="J542" i="2" s="1"/>
  <c r="L545" i="2"/>
  <c r="R545" i="2"/>
  <c r="N545" i="2"/>
  <c r="D545" i="2"/>
  <c r="K545" i="2"/>
  <c r="S545" i="2"/>
  <c r="O545" i="2"/>
  <c r="C546" i="2"/>
  <c r="B547" i="2"/>
  <c r="P544" i="2"/>
  <c r="T544" i="2"/>
  <c r="U544" i="2" s="1"/>
  <c r="M544" i="2"/>
  <c r="M545" i="2" l="1"/>
  <c r="Q544" i="2"/>
  <c r="F544" i="2" s="1"/>
  <c r="F543" i="2"/>
  <c r="J543" i="2" s="1"/>
  <c r="B548" i="2"/>
  <c r="C547" i="2"/>
  <c r="P545" i="2"/>
  <c r="G544" i="2"/>
  <c r="H544" i="2"/>
  <c r="O546" i="2"/>
  <c r="L546" i="2"/>
  <c r="R546" i="2"/>
  <c r="K546" i="2"/>
  <c r="D546" i="2"/>
  <c r="N546" i="2"/>
  <c r="S546" i="2"/>
  <c r="T545" i="2"/>
  <c r="U545" i="2" s="1"/>
  <c r="E544" i="2" l="1"/>
  <c r="I544" i="2" s="1"/>
  <c r="Q545" i="2"/>
  <c r="F545" i="2" s="1"/>
  <c r="P546" i="2"/>
  <c r="J544" i="2"/>
  <c r="C548" i="2"/>
  <c r="B549" i="2"/>
  <c r="T546" i="2"/>
  <c r="U546" i="2" s="1"/>
  <c r="R547" i="2"/>
  <c r="N547" i="2"/>
  <c r="L547" i="2"/>
  <c r="D547" i="2"/>
  <c r="K547" i="2"/>
  <c r="S547" i="2"/>
  <c r="O547" i="2"/>
  <c r="H545" i="2"/>
  <c r="G545" i="2"/>
  <c r="M546" i="2"/>
  <c r="Q546" i="2" l="1"/>
  <c r="E546" i="2" s="1"/>
  <c r="E545" i="2"/>
  <c r="I545" i="2" s="1"/>
  <c r="M547" i="2"/>
  <c r="P547" i="2"/>
  <c r="D548" i="2"/>
  <c r="K548" i="2"/>
  <c r="S548" i="2"/>
  <c r="O548" i="2"/>
  <c r="L548" i="2"/>
  <c r="R548" i="2"/>
  <c r="N548" i="2"/>
  <c r="B550" i="2"/>
  <c r="C549" i="2"/>
  <c r="J545" i="2"/>
  <c r="T547" i="2"/>
  <c r="U547" i="2" s="1"/>
  <c r="H546" i="2"/>
  <c r="G546" i="2"/>
  <c r="F546" i="2" l="1"/>
  <c r="J546" i="2" s="1"/>
  <c r="Q547" i="2"/>
  <c r="F547" i="2" s="1"/>
  <c r="T548" i="2"/>
  <c r="U548" i="2" s="1"/>
  <c r="G548" i="2" s="1"/>
  <c r="M548" i="2"/>
  <c r="P548" i="2"/>
  <c r="S549" i="2"/>
  <c r="O549" i="2"/>
  <c r="L549" i="2"/>
  <c r="R549" i="2"/>
  <c r="N549" i="2"/>
  <c r="D549" i="2"/>
  <c r="K549" i="2"/>
  <c r="I546" i="2"/>
  <c r="G547" i="2"/>
  <c r="H547" i="2"/>
  <c r="B551" i="2"/>
  <c r="C550" i="2"/>
  <c r="M549" i="2" l="1"/>
  <c r="T549" i="2"/>
  <c r="U549" i="2" s="1"/>
  <c r="H549" i="2" s="1"/>
  <c r="Q548" i="2"/>
  <c r="E548" i="2" s="1"/>
  <c r="I548" i="2" s="1"/>
  <c r="E547" i="2"/>
  <c r="I547" i="2" s="1"/>
  <c r="H548" i="2"/>
  <c r="R550" i="2"/>
  <c r="N550" i="2"/>
  <c r="S550" i="2"/>
  <c r="O550" i="2"/>
  <c r="L550" i="2"/>
  <c r="D550" i="2"/>
  <c r="K550" i="2"/>
  <c r="C551" i="2"/>
  <c r="B552" i="2"/>
  <c r="J547" i="2"/>
  <c r="P549" i="2"/>
  <c r="Q549" i="2" l="1"/>
  <c r="E549" i="2" s="1"/>
  <c r="T550" i="2"/>
  <c r="U550" i="2" s="1"/>
  <c r="H550" i="2" s="1"/>
  <c r="G549" i="2"/>
  <c r="F548" i="2"/>
  <c r="J548" i="2" s="1"/>
  <c r="P550" i="2"/>
  <c r="B553" i="2"/>
  <c r="C552" i="2"/>
  <c r="M550" i="2"/>
  <c r="S551" i="2"/>
  <c r="N551" i="2"/>
  <c r="D551" i="2"/>
  <c r="O551" i="2"/>
  <c r="R551" i="2"/>
  <c r="L551" i="2"/>
  <c r="K551" i="2"/>
  <c r="F549" i="2" l="1"/>
  <c r="J549" i="2" s="1"/>
  <c r="G550" i="2"/>
  <c r="T551" i="2"/>
  <c r="U551" i="2" s="1"/>
  <c r="H551" i="2" s="1"/>
  <c r="Q550" i="2"/>
  <c r="F550" i="2" s="1"/>
  <c r="J550" i="2" s="1"/>
  <c r="I549" i="2"/>
  <c r="C553" i="2"/>
  <c r="B554" i="2"/>
  <c r="S552" i="2"/>
  <c r="O552" i="2"/>
  <c r="R552" i="2"/>
  <c r="L552" i="2"/>
  <c r="N552" i="2"/>
  <c r="D552" i="2"/>
  <c r="K552" i="2"/>
  <c r="P551" i="2"/>
  <c r="M551" i="2"/>
  <c r="M552" i="2" l="1"/>
  <c r="G551" i="2"/>
  <c r="E550" i="2"/>
  <c r="I550" i="2" s="1"/>
  <c r="T552" i="2"/>
  <c r="U552" i="2" s="1"/>
  <c r="H552" i="2" s="1"/>
  <c r="P552" i="2"/>
  <c r="S553" i="2"/>
  <c r="O553" i="2"/>
  <c r="L553" i="2"/>
  <c r="R553" i="2"/>
  <c r="N553" i="2"/>
  <c r="D553" i="2"/>
  <c r="K553" i="2"/>
  <c r="B555" i="2"/>
  <c r="C554" i="2"/>
  <c r="Q551" i="2"/>
  <c r="M553" i="2" l="1"/>
  <c r="Q552" i="2"/>
  <c r="E552" i="2" s="1"/>
  <c r="G552" i="2"/>
  <c r="T553" i="2"/>
  <c r="U553" i="2" s="1"/>
  <c r="G553" i="2" s="1"/>
  <c r="P553" i="2"/>
  <c r="E551" i="2"/>
  <c r="I551" i="2" s="1"/>
  <c r="F551" i="2"/>
  <c r="J551" i="2" s="1"/>
  <c r="B556" i="2"/>
  <c r="C555" i="2"/>
  <c r="R554" i="2"/>
  <c r="K554" i="2"/>
  <c r="D554" i="2"/>
  <c r="N554" i="2"/>
  <c r="S554" i="2"/>
  <c r="O554" i="2"/>
  <c r="L554" i="2"/>
  <c r="Q553" i="2" l="1"/>
  <c r="F553" i="2" s="1"/>
  <c r="F552" i="2"/>
  <c r="J552" i="2" s="1"/>
  <c r="I552" i="2"/>
  <c r="H553" i="2"/>
  <c r="M554" i="2"/>
  <c r="B557" i="2"/>
  <c r="C556" i="2"/>
  <c r="S555" i="2"/>
  <c r="O555" i="2"/>
  <c r="L555" i="2"/>
  <c r="R555" i="2"/>
  <c r="K555" i="2"/>
  <c r="D555" i="2"/>
  <c r="N555" i="2"/>
  <c r="P554" i="2"/>
  <c r="T554" i="2"/>
  <c r="U554" i="2" s="1"/>
  <c r="E553" i="2" l="1"/>
  <c r="I553" i="2" s="1"/>
  <c r="T555" i="2"/>
  <c r="U555" i="2" s="1"/>
  <c r="H555" i="2" s="1"/>
  <c r="J553" i="2"/>
  <c r="P555" i="2"/>
  <c r="Q554" i="2"/>
  <c r="L556" i="2"/>
  <c r="R556" i="2"/>
  <c r="S556" i="2"/>
  <c r="O556" i="2"/>
  <c r="N556" i="2"/>
  <c r="D556" i="2"/>
  <c r="K556" i="2"/>
  <c r="B558" i="2"/>
  <c r="C557" i="2"/>
  <c r="H554" i="2"/>
  <c r="G554" i="2"/>
  <c r="M555" i="2"/>
  <c r="G555" i="2" l="1"/>
  <c r="Q555" i="2"/>
  <c r="F555" i="2" s="1"/>
  <c r="J555" i="2" s="1"/>
  <c r="M556" i="2"/>
  <c r="T556" i="2"/>
  <c r="U556" i="2" s="1"/>
  <c r="H556" i="2" s="1"/>
  <c r="F554" i="2"/>
  <c r="J554" i="2" s="1"/>
  <c r="E554" i="2"/>
  <c r="I554" i="2" s="1"/>
  <c r="B559" i="2"/>
  <c r="C558" i="2"/>
  <c r="D557" i="2"/>
  <c r="R557" i="2"/>
  <c r="S557" i="2"/>
  <c r="N557" i="2"/>
  <c r="O557" i="2"/>
  <c r="L557" i="2"/>
  <c r="K557" i="2"/>
  <c r="P556" i="2"/>
  <c r="T557" i="2" l="1"/>
  <c r="U557" i="2" s="1"/>
  <c r="H557" i="2" s="1"/>
  <c r="E555" i="2"/>
  <c r="I555" i="2" s="1"/>
  <c r="Q556" i="2"/>
  <c r="F556" i="2" s="1"/>
  <c r="J556" i="2" s="1"/>
  <c r="G556" i="2"/>
  <c r="R558" i="2"/>
  <c r="N558" i="2"/>
  <c r="D558" i="2"/>
  <c r="K558" i="2"/>
  <c r="S558" i="2"/>
  <c r="O558" i="2"/>
  <c r="L558" i="2"/>
  <c r="P557" i="2"/>
  <c r="B560" i="2"/>
  <c r="C559" i="2"/>
  <c r="M557" i="2"/>
  <c r="G557" i="2" l="1"/>
  <c r="E556" i="2"/>
  <c r="I556" i="2" s="1"/>
  <c r="Q557" i="2"/>
  <c r="E557" i="2" s="1"/>
  <c r="B561" i="2"/>
  <c r="C560" i="2"/>
  <c r="R559" i="2"/>
  <c r="N559" i="2"/>
  <c r="S559" i="2"/>
  <c r="O559" i="2"/>
  <c r="L559" i="2"/>
  <c r="D559" i="2"/>
  <c r="K559" i="2"/>
  <c r="M558" i="2"/>
  <c r="T558" i="2"/>
  <c r="U558" i="2" s="1"/>
  <c r="P558" i="2"/>
  <c r="I557" i="2" l="1"/>
  <c r="F557" i="2"/>
  <c r="J557" i="2" s="1"/>
  <c r="M559" i="2"/>
  <c r="T559" i="2"/>
  <c r="U559" i="2" s="1"/>
  <c r="G559" i="2" s="1"/>
  <c r="H558" i="2"/>
  <c r="G558" i="2"/>
  <c r="B562" i="2"/>
  <c r="C561" i="2"/>
  <c r="R560" i="2"/>
  <c r="L560" i="2"/>
  <c r="N560" i="2"/>
  <c r="D560" i="2"/>
  <c r="S560" i="2"/>
  <c r="O560" i="2"/>
  <c r="K560" i="2"/>
  <c r="Q558" i="2"/>
  <c r="P559" i="2"/>
  <c r="Q559" i="2" l="1"/>
  <c r="E559" i="2" s="1"/>
  <c r="I559" i="2" s="1"/>
  <c r="H559" i="2"/>
  <c r="M560" i="2"/>
  <c r="P560" i="2"/>
  <c r="F558" i="2"/>
  <c r="J558" i="2" s="1"/>
  <c r="E558" i="2"/>
  <c r="I558" i="2" s="1"/>
  <c r="B563" i="2"/>
  <c r="C562" i="2"/>
  <c r="L561" i="2"/>
  <c r="K561" i="2"/>
  <c r="D561" i="2"/>
  <c r="N561" i="2"/>
  <c r="S561" i="2"/>
  <c r="O561" i="2"/>
  <c r="R561" i="2"/>
  <c r="T560" i="2"/>
  <c r="U560" i="2" s="1"/>
  <c r="F559" i="2" l="1"/>
  <c r="J559" i="2" s="1"/>
  <c r="T561" i="2"/>
  <c r="U561" i="2" s="1"/>
  <c r="H561" i="2" s="1"/>
  <c r="Q560" i="2"/>
  <c r="E560" i="2" s="1"/>
  <c r="M561" i="2"/>
  <c r="B564" i="2"/>
  <c r="C563" i="2"/>
  <c r="H560" i="2"/>
  <c r="G560" i="2"/>
  <c r="L562" i="2"/>
  <c r="R562" i="2"/>
  <c r="N562" i="2"/>
  <c r="O562" i="2"/>
  <c r="K562" i="2"/>
  <c r="D562" i="2"/>
  <c r="S562" i="2"/>
  <c r="P561" i="2"/>
  <c r="M562" i="2" l="1"/>
  <c r="T562" i="2"/>
  <c r="U562" i="2" s="1"/>
  <c r="H562" i="2" s="1"/>
  <c r="G561" i="2"/>
  <c r="F560" i="2"/>
  <c r="J560" i="2" s="1"/>
  <c r="I560" i="2"/>
  <c r="R563" i="2"/>
  <c r="N563" i="2"/>
  <c r="D563" i="2"/>
  <c r="K563" i="2"/>
  <c r="S563" i="2"/>
  <c r="O563" i="2"/>
  <c r="L563" i="2"/>
  <c r="Q561" i="2"/>
  <c r="C564" i="2"/>
  <c r="B565" i="2"/>
  <c r="P562" i="2"/>
  <c r="Q562" i="2" l="1"/>
  <c r="F562" i="2" s="1"/>
  <c r="J562" i="2" s="1"/>
  <c r="G562" i="2"/>
  <c r="M563" i="2"/>
  <c r="T563" i="2"/>
  <c r="U563" i="2" s="1"/>
  <c r="P563" i="2"/>
  <c r="L564" i="2"/>
  <c r="K564" i="2"/>
  <c r="D564" i="2"/>
  <c r="N564" i="2"/>
  <c r="S564" i="2"/>
  <c r="O564" i="2"/>
  <c r="R564" i="2"/>
  <c r="B566" i="2"/>
  <c r="C565" i="2"/>
  <c r="E561" i="2"/>
  <c r="I561" i="2" s="1"/>
  <c r="F561" i="2"/>
  <c r="J561" i="2" s="1"/>
  <c r="Q563" i="2" l="1"/>
  <c r="F563" i="2" s="1"/>
  <c r="E562" i="2"/>
  <c r="I562" i="2" s="1"/>
  <c r="T564" i="2"/>
  <c r="U564" i="2" s="1"/>
  <c r="H564" i="2" s="1"/>
  <c r="L565" i="2"/>
  <c r="R565" i="2"/>
  <c r="N565" i="2"/>
  <c r="D565" i="2"/>
  <c r="K565" i="2"/>
  <c r="S565" i="2"/>
  <c r="O565" i="2"/>
  <c r="M564" i="2"/>
  <c r="G563" i="2"/>
  <c r="H563" i="2"/>
  <c r="B567" i="2"/>
  <c r="C566" i="2"/>
  <c r="P564" i="2"/>
  <c r="E563" i="2" l="1"/>
  <c r="I563" i="2" s="1"/>
  <c r="M565" i="2"/>
  <c r="G564" i="2"/>
  <c r="J563" i="2"/>
  <c r="P565" i="2"/>
  <c r="B568" i="2"/>
  <c r="C567" i="2"/>
  <c r="S566" i="2"/>
  <c r="O566" i="2"/>
  <c r="L566" i="2"/>
  <c r="D566" i="2"/>
  <c r="K566" i="2"/>
  <c r="R566" i="2"/>
  <c r="N566" i="2"/>
  <c r="T565" i="2"/>
  <c r="U565" i="2" s="1"/>
  <c r="Q564" i="2"/>
  <c r="Q565" i="2" l="1"/>
  <c r="F565" i="2" s="1"/>
  <c r="T566" i="2"/>
  <c r="U566" i="2" s="1"/>
  <c r="G566" i="2" s="1"/>
  <c r="M566" i="2"/>
  <c r="E564" i="2"/>
  <c r="I564" i="2" s="1"/>
  <c r="F564" i="2"/>
  <c r="J564" i="2" s="1"/>
  <c r="C568" i="2"/>
  <c r="B569" i="2"/>
  <c r="P566" i="2"/>
  <c r="H565" i="2"/>
  <c r="G565" i="2"/>
  <c r="S567" i="2"/>
  <c r="O567" i="2"/>
  <c r="R567" i="2"/>
  <c r="N567" i="2"/>
  <c r="D567" i="2"/>
  <c r="K567" i="2"/>
  <c r="L567" i="2"/>
  <c r="E565" i="2" l="1"/>
  <c r="I565" i="2" s="1"/>
  <c r="H566" i="2"/>
  <c r="Q566" i="2"/>
  <c r="F566" i="2" s="1"/>
  <c r="J565" i="2"/>
  <c r="M567" i="2"/>
  <c r="T567" i="2"/>
  <c r="U567" i="2" s="1"/>
  <c r="B570" i="2"/>
  <c r="C569" i="2"/>
  <c r="L568" i="2"/>
  <c r="R568" i="2"/>
  <c r="K568" i="2"/>
  <c r="D568" i="2"/>
  <c r="O568" i="2"/>
  <c r="S568" i="2"/>
  <c r="N568" i="2"/>
  <c r="P567" i="2"/>
  <c r="J566" i="2" l="1"/>
  <c r="E566" i="2"/>
  <c r="I566" i="2" s="1"/>
  <c r="Q567" i="2"/>
  <c r="E567" i="2" s="1"/>
  <c r="M568" i="2"/>
  <c r="P568" i="2"/>
  <c r="H567" i="2"/>
  <c r="G567" i="2"/>
  <c r="B571" i="2"/>
  <c r="C570" i="2"/>
  <c r="R569" i="2"/>
  <c r="K569" i="2"/>
  <c r="S569" i="2"/>
  <c r="L569" i="2"/>
  <c r="O569" i="2"/>
  <c r="D569" i="2"/>
  <c r="N569" i="2"/>
  <c r="T568" i="2"/>
  <c r="U568" i="2" s="1"/>
  <c r="F567" i="2" l="1"/>
  <c r="J567" i="2" s="1"/>
  <c r="M569" i="2"/>
  <c r="Q568" i="2"/>
  <c r="E568" i="2" s="1"/>
  <c r="P569" i="2"/>
  <c r="I567" i="2"/>
  <c r="B572" i="2"/>
  <c r="C571" i="2"/>
  <c r="D570" i="2"/>
  <c r="L570" i="2"/>
  <c r="S570" i="2"/>
  <c r="K570" i="2"/>
  <c r="O570" i="2"/>
  <c r="R570" i="2"/>
  <c r="N570" i="2"/>
  <c r="H568" i="2"/>
  <c r="G568" i="2"/>
  <c r="T569" i="2"/>
  <c r="U569" i="2" s="1"/>
  <c r="Q569" i="2" l="1"/>
  <c r="F569" i="2" s="1"/>
  <c r="F568" i="2"/>
  <c r="J568" i="2" s="1"/>
  <c r="I568" i="2"/>
  <c r="T570" i="2"/>
  <c r="U570" i="2" s="1"/>
  <c r="G570" i="2" s="1"/>
  <c r="G569" i="2"/>
  <c r="H569" i="2"/>
  <c r="B573" i="2"/>
  <c r="C572" i="2"/>
  <c r="P570" i="2"/>
  <c r="L571" i="2"/>
  <c r="R571" i="2"/>
  <c r="K571" i="2"/>
  <c r="S571" i="2"/>
  <c r="O571" i="2"/>
  <c r="D571" i="2"/>
  <c r="N571" i="2"/>
  <c r="M570" i="2"/>
  <c r="E569" i="2" l="1"/>
  <c r="I569" i="2" s="1"/>
  <c r="Q570" i="2"/>
  <c r="F570" i="2" s="1"/>
  <c r="H570" i="2"/>
  <c r="J569" i="2"/>
  <c r="B574" i="2"/>
  <c r="C573" i="2"/>
  <c r="T571" i="2"/>
  <c r="U571" i="2" s="1"/>
  <c r="D572" i="2"/>
  <c r="K572" i="2"/>
  <c r="S572" i="2"/>
  <c r="O572" i="2"/>
  <c r="L572" i="2"/>
  <c r="R572" i="2"/>
  <c r="N572" i="2"/>
  <c r="P571" i="2"/>
  <c r="M571" i="2"/>
  <c r="T572" i="2" l="1"/>
  <c r="U572" i="2" s="1"/>
  <c r="H572" i="2" s="1"/>
  <c r="M572" i="2"/>
  <c r="E570" i="2"/>
  <c r="I570" i="2" s="1"/>
  <c r="J570" i="2"/>
  <c r="B575" i="2"/>
  <c r="C574" i="2"/>
  <c r="L573" i="2"/>
  <c r="O573" i="2"/>
  <c r="R573" i="2"/>
  <c r="N573" i="2"/>
  <c r="D573" i="2"/>
  <c r="K573" i="2"/>
  <c r="S573" i="2"/>
  <c r="Q571" i="2"/>
  <c r="G571" i="2"/>
  <c r="H571" i="2"/>
  <c r="P572" i="2"/>
  <c r="G572" i="2" l="1"/>
  <c r="M573" i="2"/>
  <c r="Q572" i="2"/>
  <c r="F572" i="2" s="1"/>
  <c r="J572" i="2" s="1"/>
  <c r="P573" i="2"/>
  <c r="C575" i="2"/>
  <c r="B576" i="2"/>
  <c r="T573" i="2"/>
  <c r="U573" i="2" s="1"/>
  <c r="R574" i="2"/>
  <c r="N574" i="2"/>
  <c r="S574" i="2"/>
  <c r="O574" i="2"/>
  <c r="D574" i="2"/>
  <c r="K574" i="2"/>
  <c r="L574" i="2"/>
  <c r="E571" i="2"/>
  <c r="I571" i="2" s="1"/>
  <c r="F571" i="2"/>
  <c r="J571" i="2" s="1"/>
  <c r="Q573" i="2" l="1"/>
  <c r="E573" i="2" s="1"/>
  <c r="E572" i="2"/>
  <c r="I572" i="2" s="1"/>
  <c r="T574" i="2"/>
  <c r="U574" i="2" s="1"/>
  <c r="G574" i="2" s="1"/>
  <c r="M574" i="2"/>
  <c r="G573" i="2"/>
  <c r="H573" i="2"/>
  <c r="O575" i="2"/>
  <c r="R575" i="2"/>
  <c r="K575" i="2"/>
  <c r="S575" i="2"/>
  <c r="L575" i="2"/>
  <c r="D575" i="2"/>
  <c r="N575" i="2"/>
  <c r="P574" i="2"/>
  <c r="C576" i="2"/>
  <c r="B577" i="2"/>
  <c r="Q574" i="2" l="1"/>
  <c r="E574" i="2" s="1"/>
  <c r="I574" i="2" s="1"/>
  <c r="F573" i="2"/>
  <c r="J573" i="2" s="1"/>
  <c r="H574" i="2"/>
  <c r="T575" i="2"/>
  <c r="U575" i="2" s="1"/>
  <c r="H575" i="2" s="1"/>
  <c r="C577" i="2"/>
  <c r="B578" i="2"/>
  <c r="P575" i="2"/>
  <c r="M575" i="2"/>
  <c r="D576" i="2"/>
  <c r="K576" i="2"/>
  <c r="R576" i="2"/>
  <c r="S576" i="2"/>
  <c r="O576" i="2"/>
  <c r="L576" i="2"/>
  <c r="N576" i="2"/>
  <c r="I573" i="2"/>
  <c r="F574" i="2" l="1"/>
  <c r="J574" i="2" s="1"/>
  <c r="P576" i="2"/>
  <c r="Q575" i="2"/>
  <c r="E575" i="2" s="1"/>
  <c r="G575" i="2"/>
  <c r="S577" i="2"/>
  <c r="N577" i="2"/>
  <c r="O577" i="2"/>
  <c r="D577" i="2"/>
  <c r="K577" i="2"/>
  <c r="L577" i="2"/>
  <c r="R577" i="2"/>
  <c r="C578" i="2"/>
  <c r="B579" i="2"/>
  <c r="M576" i="2"/>
  <c r="T576" i="2"/>
  <c r="U576" i="2" s="1"/>
  <c r="I575" i="2" l="1"/>
  <c r="Q576" i="2"/>
  <c r="E576" i="2" s="1"/>
  <c r="T577" i="2"/>
  <c r="U577" i="2" s="1"/>
  <c r="G577" i="2" s="1"/>
  <c r="F575" i="2"/>
  <c r="J575" i="2" s="1"/>
  <c r="P577" i="2"/>
  <c r="B580" i="2"/>
  <c r="C579" i="2"/>
  <c r="M577" i="2"/>
  <c r="G576" i="2"/>
  <c r="H576" i="2"/>
  <c r="R578" i="2"/>
  <c r="K578" i="2"/>
  <c r="D578" i="2"/>
  <c r="N578" i="2"/>
  <c r="S578" i="2"/>
  <c r="O578" i="2"/>
  <c r="L578" i="2"/>
  <c r="Q577" i="2" l="1"/>
  <c r="F577" i="2" s="1"/>
  <c r="F576" i="2"/>
  <c r="J576" i="2" s="1"/>
  <c r="M578" i="2"/>
  <c r="H577" i="2"/>
  <c r="I576" i="2"/>
  <c r="C580" i="2"/>
  <c r="B581" i="2"/>
  <c r="S579" i="2"/>
  <c r="K579" i="2"/>
  <c r="L579" i="2"/>
  <c r="R579" i="2"/>
  <c r="N579" i="2"/>
  <c r="D579" i="2"/>
  <c r="O579" i="2"/>
  <c r="P578" i="2"/>
  <c r="T578" i="2"/>
  <c r="U578" i="2" s="1"/>
  <c r="Q578" i="2" l="1"/>
  <c r="E578" i="2" s="1"/>
  <c r="E577" i="2"/>
  <c r="I577" i="2" s="1"/>
  <c r="J577" i="2"/>
  <c r="T579" i="2"/>
  <c r="U579" i="2" s="1"/>
  <c r="G579" i="2" s="1"/>
  <c r="S580" i="2"/>
  <c r="O580" i="2"/>
  <c r="D580" i="2"/>
  <c r="K580" i="2"/>
  <c r="L580" i="2"/>
  <c r="R580" i="2"/>
  <c r="N580" i="2"/>
  <c r="B582" i="2"/>
  <c r="C581" i="2"/>
  <c r="P579" i="2"/>
  <c r="H578" i="2"/>
  <c r="G578" i="2"/>
  <c r="M579" i="2"/>
  <c r="F578" i="2" l="1"/>
  <c r="J578" i="2" s="1"/>
  <c r="T580" i="2"/>
  <c r="U580" i="2" s="1"/>
  <c r="G580" i="2" s="1"/>
  <c r="H579" i="2"/>
  <c r="M580" i="2"/>
  <c r="P580" i="2"/>
  <c r="S581" i="2"/>
  <c r="K581" i="2"/>
  <c r="R581" i="2"/>
  <c r="N581" i="2"/>
  <c r="D581" i="2"/>
  <c r="L581" i="2"/>
  <c r="O581" i="2"/>
  <c r="Q579" i="2"/>
  <c r="I578" i="2"/>
  <c r="B583" i="2"/>
  <c r="C582" i="2"/>
  <c r="H580" i="2" l="1"/>
  <c r="Q580" i="2"/>
  <c r="F580" i="2" s="1"/>
  <c r="C583" i="2"/>
  <c r="B584" i="2"/>
  <c r="F579" i="2"/>
  <c r="J579" i="2" s="1"/>
  <c r="E579" i="2"/>
  <c r="I579" i="2" s="1"/>
  <c r="S582" i="2"/>
  <c r="O582" i="2"/>
  <c r="D582" i="2"/>
  <c r="L582" i="2"/>
  <c r="K582" i="2"/>
  <c r="R582" i="2"/>
  <c r="N582" i="2"/>
  <c r="M581" i="2"/>
  <c r="T581" i="2"/>
  <c r="U581" i="2" s="1"/>
  <c r="P581" i="2"/>
  <c r="J580" i="2" l="1"/>
  <c r="T582" i="2"/>
  <c r="U582" i="2" s="1"/>
  <c r="H582" i="2" s="1"/>
  <c r="E580" i="2"/>
  <c r="I580" i="2" s="1"/>
  <c r="M582" i="2"/>
  <c r="H581" i="2"/>
  <c r="G581" i="2"/>
  <c r="L583" i="2"/>
  <c r="R583" i="2"/>
  <c r="N583" i="2"/>
  <c r="S583" i="2"/>
  <c r="K583" i="2"/>
  <c r="D583" i="2"/>
  <c r="O583" i="2"/>
  <c r="B585" i="2"/>
  <c r="C584" i="2"/>
  <c r="P582" i="2"/>
  <c r="Q581" i="2"/>
  <c r="M583" i="2" l="1"/>
  <c r="G582" i="2"/>
  <c r="Q582" i="2"/>
  <c r="F582" i="2" s="1"/>
  <c r="J582" i="2" s="1"/>
  <c r="C585" i="2"/>
  <c r="B586" i="2"/>
  <c r="P583" i="2"/>
  <c r="Q583" i="2" s="1"/>
  <c r="D584" i="2"/>
  <c r="K584" i="2"/>
  <c r="S584" i="2"/>
  <c r="O584" i="2"/>
  <c r="L584" i="2"/>
  <c r="R584" i="2"/>
  <c r="N584" i="2"/>
  <c r="E581" i="2"/>
  <c r="I581" i="2" s="1"/>
  <c r="F581" i="2"/>
  <c r="J581" i="2" s="1"/>
  <c r="T583" i="2"/>
  <c r="U583" i="2" s="1"/>
  <c r="E582" i="2" l="1"/>
  <c r="I582" i="2" s="1"/>
  <c r="M584" i="2"/>
  <c r="P584" i="2"/>
  <c r="L585" i="2"/>
  <c r="K585" i="2"/>
  <c r="D585" i="2"/>
  <c r="N585" i="2"/>
  <c r="S585" i="2"/>
  <c r="O585" i="2"/>
  <c r="R585" i="2"/>
  <c r="T584" i="2"/>
  <c r="U584" i="2" s="1"/>
  <c r="C586" i="2"/>
  <c r="B587" i="2"/>
  <c r="E583" i="2"/>
  <c r="F583" i="2"/>
  <c r="G583" i="2"/>
  <c r="H583" i="2"/>
  <c r="Q584" i="2" l="1"/>
  <c r="F584" i="2" s="1"/>
  <c r="I583" i="2"/>
  <c r="J583" i="2"/>
  <c r="R586" i="2"/>
  <c r="K586" i="2"/>
  <c r="D586" i="2"/>
  <c r="N586" i="2"/>
  <c r="S586" i="2"/>
  <c r="O586" i="2"/>
  <c r="L586" i="2"/>
  <c r="M585" i="2"/>
  <c r="B588" i="2"/>
  <c r="C587" i="2"/>
  <c r="T585" i="2"/>
  <c r="U585" i="2" s="1"/>
  <c r="G584" i="2"/>
  <c r="H584" i="2"/>
  <c r="P585" i="2"/>
  <c r="E584" i="2" l="1"/>
  <c r="I584" i="2" s="1"/>
  <c r="G585" i="2"/>
  <c r="H585" i="2"/>
  <c r="J584" i="2"/>
  <c r="Q585" i="2"/>
  <c r="P586" i="2"/>
  <c r="C588" i="2"/>
  <c r="B589" i="2"/>
  <c r="T586" i="2"/>
  <c r="U586" i="2" s="1"/>
  <c r="R587" i="2"/>
  <c r="N587" i="2"/>
  <c r="S587" i="2"/>
  <c r="O587" i="2"/>
  <c r="L587" i="2"/>
  <c r="D587" i="2"/>
  <c r="K587" i="2"/>
  <c r="M586" i="2"/>
  <c r="Q586" i="2" l="1"/>
  <c r="F586" i="2" s="1"/>
  <c r="T587" i="2"/>
  <c r="U587" i="2" s="1"/>
  <c r="H587" i="2" s="1"/>
  <c r="H586" i="2"/>
  <c r="G586" i="2"/>
  <c r="L588" i="2"/>
  <c r="S588" i="2"/>
  <c r="R588" i="2"/>
  <c r="K588" i="2"/>
  <c r="D588" i="2"/>
  <c r="N588" i="2"/>
  <c r="O588" i="2"/>
  <c r="P587" i="2"/>
  <c r="B590" i="2"/>
  <c r="C589" i="2"/>
  <c r="E585" i="2"/>
  <c r="I585" i="2" s="1"/>
  <c r="F585" i="2"/>
  <c r="J585" i="2" s="1"/>
  <c r="M587" i="2"/>
  <c r="E586" i="2" l="1"/>
  <c r="I586" i="2" s="1"/>
  <c r="Q587" i="2"/>
  <c r="E587" i="2" s="1"/>
  <c r="T588" i="2"/>
  <c r="U588" i="2" s="1"/>
  <c r="H588" i="2" s="1"/>
  <c r="G587" i="2"/>
  <c r="J586" i="2"/>
  <c r="C590" i="2"/>
  <c r="B591" i="2"/>
  <c r="P588" i="2"/>
  <c r="S589" i="2"/>
  <c r="O589" i="2"/>
  <c r="R589" i="2"/>
  <c r="K589" i="2"/>
  <c r="D589" i="2"/>
  <c r="N589" i="2"/>
  <c r="L589" i="2"/>
  <c r="M588" i="2"/>
  <c r="F587" i="2" l="1"/>
  <c r="J587" i="2" s="1"/>
  <c r="T589" i="2"/>
  <c r="U589" i="2" s="1"/>
  <c r="H589" i="2" s="1"/>
  <c r="G588" i="2"/>
  <c r="I587" i="2"/>
  <c r="P589" i="2"/>
  <c r="S590" i="2"/>
  <c r="O590" i="2"/>
  <c r="R590" i="2"/>
  <c r="N590" i="2"/>
  <c r="L590" i="2"/>
  <c r="D590" i="2"/>
  <c r="K590" i="2"/>
  <c r="M589" i="2"/>
  <c r="C591" i="2"/>
  <c r="B592" i="2"/>
  <c r="Q588" i="2"/>
  <c r="M590" i="2" l="1"/>
  <c r="T590" i="2"/>
  <c r="U590" i="2" s="1"/>
  <c r="H590" i="2" s="1"/>
  <c r="G589" i="2"/>
  <c r="Q589" i="2"/>
  <c r="E589" i="2" s="1"/>
  <c r="E588" i="2"/>
  <c r="I588" i="2" s="1"/>
  <c r="F588" i="2"/>
  <c r="J588" i="2" s="1"/>
  <c r="C592" i="2"/>
  <c r="B593" i="2"/>
  <c r="P590" i="2"/>
  <c r="L591" i="2"/>
  <c r="N591" i="2"/>
  <c r="K591" i="2"/>
  <c r="D591" i="2"/>
  <c r="S591" i="2"/>
  <c r="O591" i="2"/>
  <c r="R591" i="2"/>
  <c r="I589" i="2" l="1"/>
  <c r="G590" i="2"/>
  <c r="Q590" i="2"/>
  <c r="E590" i="2" s="1"/>
  <c r="T591" i="2"/>
  <c r="U591" i="2" s="1"/>
  <c r="H591" i="2" s="1"/>
  <c r="M591" i="2"/>
  <c r="F589" i="2"/>
  <c r="J589" i="2" s="1"/>
  <c r="D592" i="2"/>
  <c r="K592" i="2"/>
  <c r="R592" i="2"/>
  <c r="N592" i="2"/>
  <c r="S592" i="2"/>
  <c r="O592" i="2"/>
  <c r="L592" i="2"/>
  <c r="B594" i="2"/>
  <c r="C593" i="2"/>
  <c r="P591" i="2"/>
  <c r="Q591" i="2" l="1"/>
  <c r="F591" i="2" s="1"/>
  <c r="J591" i="2" s="1"/>
  <c r="G591" i="2"/>
  <c r="T592" i="2"/>
  <c r="U592" i="2" s="1"/>
  <c r="G592" i="2" s="1"/>
  <c r="I590" i="2"/>
  <c r="F590" i="2"/>
  <c r="J590" i="2" s="1"/>
  <c r="C594" i="2"/>
  <c r="B595" i="2"/>
  <c r="P592" i="2"/>
  <c r="R593" i="2"/>
  <c r="N593" i="2"/>
  <c r="D593" i="2"/>
  <c r="K593" i="2"/>
  <c r="L593" i="2"/>
  <c r="S593" i="2"/>
  <c r="O593" i="2"/>
  <c r="M592" i="2"/>
  <c r="E591" i="2" l="1"/>
  <c r="I591" i="2" s="1"/>
  <c r="H592" i="2"/>
  <c r="Q592" i="2"/>
  <c r="F592" i="2" s="1"/>
  <c r="M593" i="2"/>
  <c r="T593" i="2"/>
  <c r="U593" i="2" s="1"/>
  <c r="D594" i="2"/>
  <c r="K594" i="2"/>
  <c r="S594" i="2"/>
  <c r="O594" i="2"/>
  <c r="L594" i="2"/>
  <c r="R594" i="2"/>
  <c r="N594" i="2"/>
  <c r="P593" i="2"/>
  <c r="C595" i="2"/>
  <c r="B596" i="2"/>
  <c r="J592" i="2" l="1"/>
  <c r="T594" i="2"/>
  <c r="U594" i="2" s="1"/>
  <c r="G594" i="2" s="1"/>
  <c r="M594" i="2"/>
  <c r="Q593" i="2"/>
  <c r="F593" i="2" s="1"/>
  <c r="E592" i="2"/>
  <c r="I592" i="2" s="1"/>
  <c r="C596" i="2"/>
  <c r="B597" i="2"/>
  <c r="H593" i="2"/>
  <c r="G593" i="2"/>
  <c r="P594" i="2"/>
  <c r="R595" i="2"/>
  <c r="N595" i="2"/>
  <c r="S595" i="2"/>
  <c r="O595" i="2"/>
  <c r="L595" i="2"/>
  <c r="D595" i="2"/>
  <c r="K595" i="2"/>
  <c r="H594" i="2" l="1"/>
  <c r="Q594" i="2"/>
  <c r="F594" i="2" s="1"/>
  <c r="E593" i="2"/>
  <c r="I593" i="2" s="1"/>
  <c r="T595" i="2"/>
  <c r="U595" i="2" s="1"/>
  <c r="H595" i="2" s="1"/>
  <c r="J593" i="2"/>
  <c r="R596" i="2"/>
  <c r="N596" i="2"/>
  <c r="D596" i="2"/>
  <c r="K596" i="2"/>
  <c r="S596" i="2"/>
  <c r="L596" i="2"/>
  <c r="O596" i="2"/>
  <c r="P595" i="2"/>
  <c r="C597" i="2"/>
  <c r="B598" i="2"/>
  <c r="M595" i="2"/>
  <c r="J594" i="2" l="1"/>
  <c r="E594" i="2"/>
  <c r="I594" i="2" s="1"/>
  <c r="M596" i="2"/>
  <c r="G595" i="2"/>
  <c r="S597" i="2"/>
  <c r="O597" i="2"/>
  <c r="L597" i="2"/>
  <c r="R597" i="2"/>
  <c r="N597" i="2"/>
  <c r="D597" i="2"/>
  <c r="K597" i="2"/>
  <c r="T596" i="2"/>
  <c r="U596" i="2" s="1"/>
  <c r="C598" i="2"/>
  <c r="B599" i="2"/>
  <c r="P596" i="2"/>
  <c r="Q596" i="2" s="1"/>
  <c r="Q595" i="2"/>
  <c r="M597" i="2" l="1"/>
  <c r="E596" i="2"/>
  <c r="F596" i="2"/>
  <c r="H596" i="2"/>
  <c r="G596" i="2"/>
  <c r="P597" i="2"/>
  <c r="F595" i="2"/>
  <c r="J595" i="2" s="1"/>
  <c r="E595" i="2"/>
  <c r="I595" i="2" s="1"/>
  <c r="D598" i="2"/>
  <c r="K598" i="2"/>
  <c r="L598" i="2"/>
  <c r="N598" i="2"/>
  <c r="S598" i="2"/>
  <c r="O598" i="2"/>
  <c r="R598" i="2"/>
  <c r="C599" i="2"/>
  <c r="B600" i="2"/>
  <c r="T597" i="2"/>
  <c r="U597" i="2" s="1"/>
  <c r="M598" i="2" l="1"/>
  <c r="Q597" i="2"/>
  <c r="E597" i="2" s="1"/>
  <c r="T598" i="2"/>
  <c r="U598" i="2" s="1"/>
  <c r="H598" i="2" s="1"/>
  <c r="I596" i="2"/>
  <c r="J596" i="2"/>
  <c r="C600" i="2"/>
  <c r="B601" i="2"/>
  <c r="G597" i="2"/>
  <c r="H597" i="2"/>
  <c r="P598" i="2"/>
  <c r="R599" i="2"/>
  <c r="K599" i="2"/>
  <c r="S599" i="2"/>
  <c r="N599" i="2"/>
  <c r="D599" i="2"/>
  <c r="O599" i="2"/>
  <c r="L599" i="2"/>
  <c r="F597" i="2" l="1"/>
  <c r="J597" i="2" s="1"/>
  <c r="G598" i="2"/>
  <c r="Q598" i="2"/>
  <c r="F598" i="2" s="1"/>
  <c r="J598" i="2" s="1"/>
  <c r="P599" i="2"/>
  <c r="T599" i="2"/>
  <c r="U599" i="2" s="1"/>
  <c r="H599" i="2" s="1"/>
  <c r="I597" i="2"/>
  <c r="S600" i="2"/>
  <c r="O600" i="2"/>
  <c r="L600" i="2"/>
  <c r="D600" i="2"/>
  <c r="N600" i="2"/>
  <c r="R600" i="2"/>
  <c r="K600" i="2"/>
  <c r="M599" i="2"/>
  <c r="B602" i="2"/>
  <c r="C601" i="2"/>
  <c r="M600" i="2" l="1"/>
  <c r="E598" i="2"/>
  <c r="I598" i="2" s="1"/>
  <c r="Q599" i="2"/>
  <c r="E599" i="2" s="1"/>
  <c r="G599" i="2"/>
  <c r="P600" i="2"/>
  <c r="B603" i="2"/>
  <c r="C602" i="2"/>
  <c r="R601" i="2"/>
  <c r="K601" i="2"/>
  <c r="S601" i="2"/>
  <c r="O601" i="2"/>
  <c r="D601" i="2"/>
  <c r="N601" i="2"/>
  <c r="L601" i="2"/>
  <c r="T600" i="2"/>
  <c r="U600" i="2" s="1"/>
  <c r="Q600" i="2" l="1"/>
  <c r="F600" i="2" s="1"/>
  <c r="I599" i="2"/>
  <c r="F599" i="2"/>
  <c r="J599" i="2" s="1"/>
  <c r="P601" i="2"/>
  <c r="C603" i="2"/>
  <c r="B604" i="2"/>
  <c r="H600" i="2"/>
  <c r="G600" i="2"/>
  <c r="L602" i="2"/>
  <c r="R602" i="2"/>
  <c r="N602" i="2"/>
  <c r="D602" i="2"/>
  <c r="K602" i="2"/>
  <c r="S602" i="2"/>
  <c r="O602" i="2"/>
  <c r="T601" i="2"/>
  <c r="U601" i="2" s="1"/>
  <c r="M601" i="2"/>
  <c r="M602" i="2" l="1"/>
  <c r="E600" i="2"/>
  <c r="I600" i="2" s="1"/>
  <c r="Q601" i="2"/>
  <c r="F601" i="2" s="1"/>
  <c r="J600" i="2"/>
  <c r="D603" i="2"/>
  <c r="K603" i="2"/>
  <c r="O603" i="2"/>
  <c r="S603" i="2"/>
  <c r="R603" i="2"/>
  <c r="L603" i="2"/>
  <c r="N603" i="2"/>
  <c r="G601" i="2"/>
  <c r="H601" i="2"/>
  <c r="C604" i="2"/>
  <c r="B605" i="2"/>
  <c r="T602" i="2"/>
  <c r="U602" i="2" s="1"/>
  <c r="P602" i="2"/>
  <c r="Q602" i="2" l="1"/>
  <c r="E602" i="2" s="1"/>
  <c r="E601" i="2"/>
  <c r="I601" i="2" s="1"/>
  <c r="T603" i="2"/>
  <c r="U603" i="2" s="1"/>
  <c r="G603" i="2" s="1"/>
  <c r="J601" i="2"/>
  <c r="P603" i="2"/>
  <c r="D604" i="2"/>
  <c r="N604" i="2"/>
  <c r="S604" i="2"/>
  <c r="K604" i="2"/>
  <c r="O604" i="2"/>
  <c r="L604" i="2"/>
  <c r="R604" i="2"/>
  <c r="M603" i="2"/>
  <c r="B606" i="2"/>
  <c r="C605" i="2"/>
  <c r="G602" i="2"/>
  <c r="H602" i="2"/>
  <c r="F602" i="2" l="1"/>
  <c r="J602" i="2" s="1"/>
  <c r="T604" i="2"/>
  <c r="U604" i="2" s="1"/>
  <c r="G604" i="2" s="1"/>
  <c r="H603" i="2"/>
  <c r="Q603" i="2"/>
  <c r="E603" i="2" s="1"/>
  <c r="I603" i="2" s="1"/>
  <c r="M604" i="2"/>
  <c r="I602" i="2"/>
  <c r="B607" i="2"/>
  <c r="C606" i="2"/>
  <c r="S605" i="2"/>
  <c r="O605" i="2"/>
  <c r="L605" i="2"/>
  <c r="R605" i="2"/>
  <c r="N605" i="2"/>
  <c r="D605" i="2"/>
  <c r="K605" i="2"/>
  <c r="P604" i="2"/>
  <c r="Q604" i="2" l="1"/>
  <c r="E604" i="2" s="1"/>
  <c r="I604" i="2" s="1"/>
  <c r="M605" i="2"/>
  <c r="H604" i="2"/>
  <c r="T605" i="2"/>
  <c r="U605" i="2" s="1"/>
  <c r="H605" i="2" s="1"/>
  <c r="F603" i="2"/>
  <c r="J603" i="2" s="1"/>
  <c r="L606" i="2"/>
  <c r="N606" i="2"/>
  <c r="S606" i="2"/>
  <c r="R606" i="2"/>
  <c r="K606" i="2"/>
  <c r="D606" i="2"/>
  <c r="O606" i="2"/>
  <c r="B608" i="2"/>
  <c r="C607" i="2"/>
  <c r="P605" i="2"/>
  <c r="F604" i="2" l="1"/>
  <c r="J604" i="2" s="1"/>
  <c r="Q605" i="2"/>
  <c r="E605" i="2" s="1"/>
  <c r="M606" i="2"/>
  <c r="G605" i="2"/>
  <c r="T606" i="2"/>
  <c r="U606" i="2" s="1"/>
  <c r="G606" i="2" s="1"/>
  <c r="B609" i="2"/>
  <c r="C608" i="2"/>
  <c r="R607" i="2"/>
  <c r="K607" i="2"/>
  <c r="D607" i="2"/>
  <c r="N607" i="2"/>
  <c r="L607" i="2"/>
  <c r="S607" i="2"/>
  <c r="O607" i="2"/>
  <c r="P606" i="2"/>
  <c r="Q606" i="2" l="1"/>
  <c r="F606" i="2" s="1"/>
  <c r="F605" i="2"/>
  <c r="J605" i="2" s="1"/>
  <c r="I605" i="2"/>
  <c r="H606" i="2"/>
  <c r="T607" i="2"/>
  <c r="U607" i="2" s="1"/>
  <c r="G607" i="2" s="1"/>
  <c r="M607" i="2"/>
  <c r="C609" i="2"/>
  <c r="B610" i="2"/>
  <c r="R608" i="2"/>
  <c r="N608" i="2"/>
  <c r="D608" i="2"/>
  <c r="K608" i="2"/>
  <c r="L608" i="2"/>
  <c r="S608" i="2"/>
  <c r="O608" i="2"/>
  <c r="P607" i="2"/>
  <c r="E606" i="2" l="1"/>
  <c r="I606" i="2" s="1"/>
  <c r="J606" i="2"/>
  <c r="H607" i="2"/>
  <c r="M608" i="2"/>
  <c r="P608" i="2"/>
  <c r="C610" i="2"/>
  <c r="B611" i="2"/>
  <c r="Q607" i="2"/>
  <c r="L609" i="2"/>
  <c r="R609" i="2"/>
  <c r="N609" i="2"/>
  <c r="D609" i="2"/>
  <c r="K609" i="2"/>
  <c r="S609" i="2"/>
  <c r="O609" i="2"/>
  <c r="T608" i="2"/>
  <c r="U608" i="2" s="1"/>
  <c r="M609" i="2" l="1"/>
  <c r="Q608" i="2"/>
  <c r="F608" i="2" s="1"/>
  <c r="H608" i="2"/>
  <c r="G608" i="2"/>
  <c r="F607" i="2"/>
  <c r="J607" i="2" s="1"/>
  <c r="E607" i="2"/>
  <c r="I607" i="2" s="1"/>
  <c r="D610" i="2"/>
  <c r="K610" i="2"/>
  <c r="S610" i="2"/>
  <c r="O610" i="2"/>
  <c r="R610" i="2"/>
  <c r="L610" i="2"/>
  <c r="N610" i="2"/>
  <c r="C611" i="2"/>
  <c r="B612" i="2"/>
  <c r="T609" i="2"/>
  <c r="U609" i="2" s="1"/>
  <c r="P609" i="2"/>
  <c r="Q609" i="2" l="1"/>
  <c r="F609" i="2" s="1"/>
  <c r="E608" i="2"/>
  <c r="I608" i="2" s="1"/>
  <c r="T610" i="2"/>
  <c r="U610" i="2" s="1"/>
  <c r="H610" i="2" s="1"/>
  <c r="P610" i="2"/>
  <c r="J608" i="2"/>
  <c r="S611" i="2"/>
  <c r="O611" i="2"/>
  <c r="L611" i="2"/>
  <c r="D611" i="2"/>
  <c r="R611" i="2"/>
  <c r="K611" i="2"/>
  <c r="N611" i="2"/>
  <c r="C612" i="2"/>
  <c r="B613" i="2"/>
  <c r="G609" i="2"/>
  <c r="H609" i="2"/>
  <c r="M610" i="2"/>
  <c r="E609" i="2" l="1"/>
  <c r="I609" i="2" s="1"/>
  <c r="Q610" i="2"/>
  <c r="E610" i="2" s="1"/>
  <c r="T611" i="2"/>
  <c r="U611" i="2" s="1"/>
  <c r="G611" i="2" s="1"/>
  <c r="M611" i="2"/>
  <c r="G610" i="2"/>
  <c r="P611" i="2"/>
  <c r="J609" i="2"/>
  <c r="C613" i="2"/>
  <c r="B614" i="2"/>
  <c r="L612" i="2"/>
  <c r="D612" i="2"/>
  <c r="N612" i="2"/>
  <c r="S612" i="2"/>
  <c r="O612" i="2"/>
  <c r="R612" i="2"/>
  <c r="K612" i="2"/>
  <c r="F610" i="2" l="1"/>
  <c r="J610" i="2" s="1"/>
  <c r="H611" i="2"/>
  <c r="I610" i="2"/>
  <c r="Q611" i="2"/>
  <c r="F611" i="2" s="1"/>
  <c r="C614" i="2"/>
  <c r="B615" i="2"/>
  <c r="T612" i="2"/>
  <c r="U612" i="2" s="1"/>
  <c r="S613" i="2"/>
  <c r="K613" i="2"/>
  <c r="L613" i="2"/>
  <c r="O613" i="2"/>
  <c r="D613" i="2"/>
  <c r="N613" i="2"/>
  <c r="R613" i="2"/>
  <c r="P612" i="2"/>
  <c r="M612" i="2"/>
  <c r="J611" i="2" l="1"/>
  <c r="T613" i="2"/>
  <c r="U613" i="2" s="1"/>
  <c r="G613" i="2" s="1"/>
  <c r="E611" i="2"/>
  <c r="I611" i="2" s="1"/>
  <c r="M613" i="2"/>
  <c r="G612" i="2"/>
  <c r="H612" i="2"/>
  <c r="Q612" i="2"/>
  <c r="R614" i="2"/>
  <c r="K614" i="2"/>
  <c r="D614" i="2"/>
  <c r="N614" i="2"/>
  <c r="L614" i="2"/>
  <c r="S614" i="2"/>
  <c r="O614" i="2"/>
  <c r="P613" i="2"/>
  <c r="Q613" i="2" s="1"/>
  <c r="B616" i="2"/>
  <c r="C615" i="2"/>
  <c r="H613" i="2" l="1"/>
  <c r="P614" i="2"/>
  <c r="M614" i="2"/>
  <c r="F613" i="2"/>
  <c r="E613" i="2"/>
  <c r="I613" i="2" s="1"/>
  <c r="B617" i="2"/>
  <c r="C616" i="2"/>
  <c r="F612" i="2"/>
  <c r="J612" i="2" s="1"/>
  <c r="E612" i="2"/>
  <c r="I612" i="2" s="1"/>
  <c r="D615" i="2"/>
  <c r="O615" i="2"/>
  <c r="S615" i="2"/>
  <c r="N615" i="2"/>
  <c r="L615" i="2"/>
  <c r="R615" i="2"/>
  <c r="K615" i="2"/>
  <c r="T614" i="2"/>
  <c r="U614" i="2" s="1"/>
  <c r="T615" i="2" l="1"/>
  <c r="U615" i="2" s="1"/>
  <c r="G615" i="2" s="1"/>
  <c r="J613" i="2"/>
  <c r="Q614" i="2"/>
  <c r="F614" i="2" s="1"/>
  <c r="L616" i="2"/>
  <c r="R616" i="2"/>
  <c r="K616" i="2"/>
  <c r="D616" i="2"/>
  <c r="N616" i="2"/>
  <c r="S616" i="2"/>
  <c r="O616" i="2"/>
  <c r="B618" i="2"/>
  <c r="C617" i="2"/>
  <c r="M615" i="2"/>
  <c r="H614" i="2"/>
  <c r="G614" i="2"/>
  <c r="P615" i="2"/>
  <c r="H615" i="2" l="1"/>
  <c r="M616" i="2"/>
  <c r="J614" i="2"/>
  <c r="E614" i="2"/>
  <c r="I614" i="2" s="1"/>
  <c r="Q615" i="2"/>
  <c r="E615" i="2" s="1"/>
  <c r="I615" i="2" s="1"/>
  <c r="C618" i="2"/>
  <c r="B619" i="2"/>
  <c r="S617" i="2"/>
  <c r="O617" i="2"/>
  <c r="D617" i="2"/>
  <c r="K617" i="2"/>
  <c r="L617" i="2"/>
  <c r="R617" i="2"/>
  <c r="N617" i="2"/>
  <c r="P616" i="2"/>
  <c r="T616" i="2"/>
  <c r="U616" i="2" s="1"/>
  <c r="T617" i="2" l="1"/>
  <c r="U617" i="2" s="1"/>
  <c r="H617" i="2" s="1"/>
  <c r="Q616" i="2"/>
  <c r="F616" i="2" s="1"/>
  <c r="F615" i="2"/>
  <c r="J615" i="2" s="1"/>
  <c r="P617" i="2"/>
  <c r="M617" i="2"/>
  <c r="D618" i="2"/>
  <c r="N618" i="2"/>
  <c r="S618" i="2"/>
  <c r="O618" i="2"/>
  <c r="K618" i="2"/>
  <c r="L618" i="2"/>
  <c r="R618" i="2"/>
  <c r="G616" i="2"/>
  <c r="H616" i="2"/>
  <c r="B620" i="2"/>
  <c r="C619" i="2"/>
  <c r="G617" i="2" l="1"/>
  <c r="T618" i="2"/>
  <c r="U618" i="2" s="1"/>
  <c r="H618" i="2" s="1"/>
  <c r="E616" i="2"/>
  <c r="I616" i="2" s="1"/>
  <c r="Q617" i="2"/>
  <c r="E617" i="2" s="1"/>
  <c r="M618" i="2"/>
  <c r="P618" i="2"/>
  <c r="J616" i="2"/>
  <c r="C620" i="2"/>
  <c r="B621" i="2"/>
  <c r="S619" i="2"/>
  <c r="O619" i="2"/>
  <c r="K619" i="2"/>
  <c r="L619" i="2"/>
  <c r="R619" i="2"/>
  <c r="N619" i="2"/>
  <c r="D619" i="2"/>
  <c r="Q618" i="2" l="1"/>
  <c r="F618" i="2" s="1"/>
  <c r="J618" i="2" s="1"/>
  <c r="I617" i="2"/>
  <c r="T619" i="2"/>
  <c r="U619" i="2" s="1"/>
  <c r="H619" i="2" s="1"/>
  <c r="G618" i="2"/>
  <c r="F617" i="2"/>
  <c r="J617" i="2" s="1"/>
  <c r="P619" i="2"/>
  <c r="C621" i="2"/>
  <c r="B622" i="2"/>
  <c r="D620" i="2"/>
  <c r="N620" i="2"/>
  <c r="S620" i="2"/>
  <c r="O620" i="2"/>
  <c r="L620" i="2"/>
  <c r="R620" i="2"/>
  <c r="K620" i="2"/>
  <c r="M619" i="2"/>
  <c r="E618" i="2" l="1"/>
  <c r="I618" i="2" s="1"/>
  <c r="G619" i="2"/>
  <c r="T620" i="2"/>
  <c r="U620" i="2" s="1"/>
  <c r="H620" i="2" s="1"/>
  <c r="M620" i="2"/>
  <c r="Q619" i="2"/>
  <c r="E619" i="2" s="1"/>
  <c r="L621" i="2"/>
  <c r="R621" i="2"/>
  <c r="N621" i="2"/>
  <c r="S621" i="2"/>
  <c r="O621" i="2"/>
  <c r="D621" i="2"/>
  <c r="K621" i="2"/>
  <c r="B623" i="2"/>
  <c r="C622" i="2"/>
  <c r="P620" i="2"/>
  <c r="M621" i="2" l="1"/>
  <c r="G620" i="2"/>
  <c r="I619" i="2"/>
  <c r="Q620" i="2"/>
  <c r="E620" i="2" s="1"/>
  <c r="T621" i="2"/>
  <c r="U621" i="2" s="1"/>
  <c r="H621" i="2" s="1"/>
  <c r="F619" i="2"/>
  <c r="J619" i="2" s="1"/>
  <c r="D622" i="2"/>
  <c r="K622" i="2"/>
  <c r="S622" i="2"/>
  <c r="O622" i="2"/>
  <c r="R622" i="2"/>
  <c r="L622" i="2"/>
  <c r="N622" i="2"/>
  <c r="P621" i="2"/>
  <c r="C623" i="2"/>
  <c r="B624" i="2"/>
  <c r="Q621" i="2" l="1"/>
  <c r="E621" i="2" s="1"/>
  <c r="I620" i="2"/>
  <c r="F620" i="2"/>
  <c r="J620" i="2" s="1"/>
  <c r="G621" i="2"/>
  <c r="T622" i="2"/>
  <c r="U622" i="2" s="1"/>
  <c r="G622" i="2" s="1"/>
  <c r="P622" i="2"/>
  <c r="B625" i="2"/>
  <c r="C624" i="2"/>
  <c r="M622" i="2"/>
  <c r="D623" i="2"/>
  <c r="N623" i="2"/>
  <c r="K623" i="2"/>
  <c r="S623" i="2"/>
  <c r="O623" i="2"/>
  <c r="L623" i="2"/>
  <c r="R623" i="2"/>
  <c r="F621" i="2" l="1"/>
  <c r="J621" i="2" s="1"/>
  <c r="I621" i="2"/>
  <c r="T623" i="2"/>
  <c r="U623" i="2" s="1"/>
  <c r="H623" i="2" s="1"/>
  <c r="H622" i="2"/>
  <c r="P623" i="2"/>
  <c r="Q622" i="2"/>
  <c r="E622" i="2" s="1"/>
  <c r="I622" i="2" s="1"/>
  <c r="M623" i="2"/>
  <c r="C625" i="2"/>
  <c r="B626" i="2"/>
  <c r="S624" i="2"/>
  <c r="O624" i="2"/>
  <c r="R624" i="2"/>
  <c r="L624" i="2"/>
  <c r="D624" i="2"/>
  <c r="N624" i="2"/>
  <c r="K624" i="2"/>
  <c r="G623" i="2" l="1"/>
  <c r="M624" i="2"/>
  <c r="T624" i="2"/>
  <c r="U624" i="2" s="1"/>
  <c r="H624" i="2" s="1"/>
  <c r="F622" i="2"/>
  <c r="J622" i="2" s="1"/>
  <c r="Q623" i="2"/>
  <c r="F623" i="2" s="1"/>
  <c r="J623" i="2" s="1"/>
  <c r="P624" i="2"/>
  <c r="C626" i="2"/>
  <c r="B627" i="2"/>
  <c r="S625" i="2"/>
  <c r="O625" i="2"/>
  <c r="R625" i="2"/>
  <c r="D625" i="2"/>
  <c r="K625" i="2"/>
  <c r="L625" i="2"/>
  <c r="N625" i="2"/>
  <c r="Q624" i="2" l="1"/>
  <c r="E624" i="2" s="1"/>
  <c r="E623" i="2"/>
  <c r="I623" i="2" s="1"/>
  <c r="T625" i="2"/>
  <c r="U625" i="2" s="1"/>
  <c r="H625" i="2" s="1"/>
  <c r="G624" i="2"/>
  <c r="C627" i="2"/>
  <c r="B628" i="2"/>
  <c r="L626" i="2"/>
  <c r="D626" i="2"/>
  <c r="R626" i="2"/>
  <c r="K626" i="2"/>
  <c r="N626" i="2"/>
  <c r="S626" i="2"/>
  <c r="O626" i="2"/>
  <c r="P625" i="2"/>
  <c r="M625" i="2"/>
  <c r="F624" i="2" l="1"/>
  <c r="J624" i="2" s="1"/>
  <c r="I624" i="2"/>
  <c r="G625" i="2"/>
  <c r="T626" i="2"/>
  <c r="U626" i="2" s="1"/>
  <c r="H626" i="2" s="1"/>
  <c r="Q625" i="2"/>
  <c r="E625" i="2" s="1"/>
  <c r="R627" i="2"/>
  <c r="L627" i="2"/>
  <c r="N627" i="2"/>
  <c r="D627" i="2"/>
  <c r="K627" i="2"/>
  <c r="S627" i="2"/>
  <c r="O627" i="2"/>
  <c r="C628" i="2"/>
  <c r="B629" i="2"/>
  <c r="M626" i="2"/>
  <c r="P626" i="2"/>
  <c r="I625" i="2" l="1"/>
  <c r="M627" i="2"/>
  <c r="G626" i="2"/>
  <c r="F625" i="2"/>
  <c r="J625" i="2" s="1"/>
  <c r="T627" i="2"/>
  <c r="U627" i="2" s="1"/>
  <c r="H627" i="2" s="1"/>
  <c r="B630" i="2"/>
  <c r="C629" i="2"/>
  <c r="S628" i="2"/>
  <c r="O628" i="2"/>
  <c r="L628" i="2"/>
  <c r="R628" i="2"/>
  <c r="D628" i="2"/>
  <c r="K628" i="2"/>
  <c r="N628" i="2"/>
  <c r="P627" i="2"/>
  <c r="Q626" i="2"/>
  <c r="M628" i="2" l="1"/>
  <c r="Q627" i="2"/>
  <c r="F627" i="2" s="1"/>
  <c r="J627" i="2" s="1"/>
  <c r="G627" i="2"/>
  <c r="T628" i="2"/>
  <c r="U628" i="2" s="1"/>
  <c r="G628" i="2" s="1"/>
  <c r="P628" i="2"/>
  <c r="Q628" i="2" s="1"/>
  <c r="C630" i="2"/>
  <c r="B631" i="2"/>
  <c r="D629" i="2"/>
  <c r="N629" i="2"/>
  <c r="R629" i="2"/>
  <c r="K629" i="2"/>
  <c r="S629" i="2"/>
  <c r="O629" i="2"/>
  <c r="L629" i="2"/>
  <c r="F626" i="2"/>
  <c r="J626" i="2" s="1"/>
  <c r="E626" i="2"/>
  <c r="I626" i="2" s="1"/>
  <c r="E627" i="2" l="1"/>
  <c r="I627" i="2" s="1"/>
  <c r="T629" i="2"/>
  <c r="U629" i="2" s="1"/>
  <c r="H629" i="2" s="1"/>
  <c r="H628" i="2"/>
  <c r="M629" i="2"/>
  <c r="D630" i="2"/>
  <c r="K630" i="2"/>
  <c r="L630" i="2"/>
  <c r="R630" i="2"/>
  <c r="N630" i="2"/>
  <c r="S630" i="2"/>
  <c r="O630" i="2"/>
  <c r="F628" i="2"/>
  <c r="E628" i="2"/>
  <c r="I628" i="2" s="1"/>
  <c r="B632" i="2"/>
  <c r="C631" i="2"/>
  <c r="P629" i="2"/>
  <c r="M630" i="2" l="1"/>
  <c r="J628" i="2"/>
  <c r="G629" i="2"/>
  <c r="S631" i="2"/>
  <c r="O631" i="2"/>
  <c r="L631" i="2"/>
  <c r="D631" i="2"/>
  <c r="N631" i="2"/>
  <c r="R631" i="2"/>
  <c r="K631" i="2"/>
  <c r="T630" i="2"/>
  <c r="U630" i="2" s="1"/>
  <c r="Q629" i="2"/>
  <c r="B633" i="2"/>
  <c r="C632" i="2"/>
  <c r="P630" i="2"/>
  <c r="Q630" i="2" l="1"/>
  <c r="F630" i="2" s="1"/>
  <c r="M631" i="2"/>
  <c r="P631" i="2"/>
  <c r="E629" i="2"/>
  <c r="I629" i="2" s="1"/>
  <c r="F629" i="2"/>
  <c r="J629" i="2" s="1"/>
  <c r="H630" i="2"/>
  <c r="G630" i="2"/>
  <c r="C633" i="2"/>
  <c r="B634" i="2"/>
  <c r="T631" i="2"/>
  <c r="U631" i="2" s="1"/>
  <c r="L632" i="2"/>
  <c r="N632" i="2"/>
  <c r="D632" i="2"/>
  <c r="K632" i="2"/>
  <c r="S632" i="2"/>
  <c r="O632" i="2"/>
  <c r="R632" i="2"/>
  <c r="E630" i="2" l="1"/>
  <c r="I630" i="2" s="1"/>
  <c r="M632" i="2"/>
  <c r="T632" i="2"/>
  <c r="U632" i="2" s="1"/>
  <c r="G632" i="2" s="1"/>
  <c r="Q631" i="2"/>
  <c r="F631" i="2" s="1"/>
  <c r="H631" i="2"/>
  <c r="G631" i="2"/>
  <c r="J630" i="2"/>
  <c r="D633" i="2"/>
  <c r="K633" i="2"/>
  <c r="S633" i="2"/>
  <c r="R633" i="2"/>
  <c r="O633" i="2"/>
  <c r="N633" i="2"/>
  <c r="L633" i="2"/>
  <c r="P632" i="2"/>
  <c r="C634" i="2"/>
  <c r="B635" i="2"/>
  <c r="Q632" i="2" l="1"/>
  <c r="E632" i="2" s="1"/>
  <c r="I632" i="2" s="1"/>
  <c r="H632" i="2"/>
  <c r="E631" i="2"/>
  <c r="I631" i="2" s="1"/>
  <c r="T633" i="2"/>
  <c r="U633" i="2" s="1"/>
  <c r="G633" i="2" s="1"/>
  <c r="J631" i="2"/>
  <c r="D634" i="2"/>
  <c r="N634" i="2"/>
  <c r="S634" i="2"/>
  <c r="O634" i="2"/>
  <c r="L634" i="2"/>
  <c r="R634" i="2"/>
  <c r="K634" i="2"/>
  <c r="C635" i="2"/>
  <c r="B636" i="2"/>
  <c r="P633" i="2"/>
  <c r="M633" i="2"/>
  <c r="F632" i="2" l="1"/>
  <c r="J632" i="2" s="1"/>
  <c r="T634" i="2"/>
  <c r="U634" i="2" s="1"/>
  <c r="G634" i="2" s="1"/>
  <c r="M634" i="2"/>
  <c r="H633" i="2"/>
  <c r="P634" i="2"/>
  <c r="B637" i="2"/>
  <c r="C636" i="2"/>
  <c r="D635" i="2"/>
  <c r="R635" i="2"/>
  <c r="N635" i="2"/>
  <c r="L635" i="2"/>
  <c r="K635" i="2"/>
  <c r="S635" i="2"/>
  <c r="O635" i="2"/>
  <c r="Q633" i="2"/>
  <c r="H634" i="2" l="1"/>
  <c r="Q634" i="2"/>
  <c r="F634" i="2" s="1"/>
  <c r="E633" i="2"/>
  <c r="I633" i="2" s="1"/>
  <c r="F633" i="2"/>
  <c r="J633" i="2" s="1"/>
  <c r="B638" i="2"/>
  <c r="C637" i="2"/>
  <c r="T635" i="2"/>
  <c r="U635" i="2" s="1"/>
  <c r="L636" i="2"/>
  <c r="K636" i="2"/>
  <c r="D636" i="2"/>
  <c r="N636" i="2"/>
  <c r="R636" i="2"/>
  <c r="S636" i="2"/>
  <c r="O636" i="2"/>
  <c r="M635" i="2"/>
  <c r="P635" i="2"/>
  <c r="J634" i="2" l="1"/>
  <c r="E634" i="2"/>
  <c r="I634" i="2" s="1"/>
  <c r="M636" i="2"/>
  <c r="B639" i="2"/>
  <c r="C638" i="2"/>
  <c r="G635" i="2"/>
  <c r="H635" i="2"/>
  <c r="Q635" i="2"/>
  <c r="P636" i="2"/>
  <c r="R637" i="2"/>
  <c r="K637" i="2"/>
  <c r="S637" i="2"/>
  <c r="O637" i="2"/>
  <c r="L637" i="2"/>
  <c r="D637" i="2"/>
  <c r="N637" i="2"/>
  <c r="T636" i="2"/>
  <c r="U636" i="2" s="1"/>
  <c r="Q636" i="2" l="1"/>
  <c r="F636" i="2" s="1"/>
  <c r="P637" i="2"/>
  <c r="M637" i="2"/>
  <c r="F635" i="2"/>
  <c r="J635" i="2" s="1"/>
  <c r="E635" i="2"/>
  <c r="I635" i="2" s="1"/>
  <c r="S638" i="2"/>
  <c r="O638" i="2"/>
  <c r="L638" i="2"/>
  <c r="R638" i="2"/>
  <c r="N638" i="2"/>
  <c r="K638" i="2"/>
  <c r="D638" i="2"/>
  <c r="G636" i="2"/>
  <c r="H636" i="2"/>
  <c r="B640" i="2"/>
  <c r="C639" i="2"/>
  <c r="T637" i="2"/>
  <c r="U637" i="2" s="1"/>
  <c r="E636" i="2" l="1"/>
  <c r="I636" i="2" s="1"/>
  <c r="M638" i="2"/>
  <c r="Q637" i="2"/>
  <c r="J636" i="2"/>
  <c r="T638" i="2"/>
  <c r="U638" i="2" s="1"/>
  <c r="G638" i="2" s="1"/>
  <c r="H637" i="2"/>
  <c r="G637" i="2"/>
  <c r="L639" i="2"/>
  <c r="S639" i="2"/>
  <c r="O639" i="2"/>
  <c r="R639" i="2"/>
  <c r="N639" i="2"/>
  <c r="D639" i="2"/>
  <c r="K639" i="2"/>
  <c r="C640" i="2"/>
  <c r="B641" i="2"/>
  <c r="P638" i="2"/>
  <c r="Q638" i="2" l="1"/>
  <c r="E638" i="2" s="1"/>
  <c r="I638" i="2" s="1"/>
  <c r="E637" i="2"/>
  <c r="I637" i="2" s="1"/>
  <c r="F637" i="2"/>
  <c r="J637" i="2" s="1"/>
  <c r="P639" i="2"/>
  <c r="M639" i="2"/>
  <c r="H638" i="2"/>
  <c r="B642" i="2"/>
  <c r="C641" i="2"/>
  <c r="S640" i="2"/>
  <c r="O640" i="2"/>
  <c r="L640" i="2"/>
  <c r="R640" i="2"/>
  <c r="K640" i="2"/>
  <c r="D640" i="2"/>
  <c r="N640" i="2"/>
  <c r="T639" i="2"/>
  <c r="U639" i="2" s="1"/>
  <c r="F638" i="2" l="1"/>
  <c r="J638" i="2" s="1"/>
  <c r="M640" i="2"/>
  <c r="Q639" i="2"/>
  <c r="E639" i="2" s="1"/>
  <c r="B643" i="2"/>
  <c r="C642" i="2"/>
  <c r="P640" i="2"/>
  <c r="G639" i="2"/>
  <c r="H639" i="2"/>
  <c r="S641" i="2"/>
  <c r="O641" i="2"/>
  <c r="L641" i="2"/>
  <c r="N641" i="2"/>
  <c r="R641" i="2"/>
  <c r="K641" i="2"/>
  <c r="D641" i="2"/>
  <c r="T640" i="2"/>
  <c r="U640" i="2" s="1"/>
  <c r="T641" i="2" l="1"/>
  <c r="U641" i="2" s="1"/>
  <c r="G641" i="2" s="1"/>
  <c r="Q640" i="2"/>
  <c r="F640" i="2" s="1"/>
  <c r="F639" i="2"/>
  <c r="J639" i="2" s="1"/>
  <c r="M641" i="2"/>
  <c r="C643" i="2"/>
  <c r="B644" i="2"/>
  <c r="R642" i="2"/>
  <c r="D642" i="2"/>
  <c r="N642" i="2"/>
  <c r="L642" i="2"/>
  <c r="K642" i="2"/>
  <c r="S642" i="2"/>
  <c r="O642" i="2"/>
  <c r="I639" i="2"/>
  <c r="G640" i="2"/>
  <c r="H640" i="2"/>
  <c r="P641" i="2"/>
  <c r="H641" i="2" l="1"/>
  <c r="E640" i="2"/>
  <c r="I640" i="2" s="1"/>
  <c r="Q641" i="2"/>
  <c r="E641" i="2" s="1"/>
  <c r="I641" i="2" s="1"/>
  <c r="M642" i="2"/>
  <c r="T642" i="2"/>
  <c r="U642" i="2" s="1"/>
  <c r="H642" i="2" s="1"/>
  <c r="J640" i="2"/>
  <c r="L643" i="2"/>
  <c r="K643" i="2"/>
  <c r="D643" i="2"/>
  <c r="N643" i="2"/>
  <c r="S643" i="2"/>
  <c r="O643" i="2"/>
  <c r="R643" i="2"/>
  <c r="B645" i="2"/>
  <c r="C644" i="2"/>
  <c r="P642" i="2"/>
  <c r="Q642" i="2" s="1"/>
  <c r="F641" i="2" l="1"/>
  <c r="J641" i="2" s="1"/>
  <c r="G642" i="2"/>
  <c r="T643" i="2"/>
  <c r="U643" i="2" s="1"/>
  <c r="G643" i="2" s="1"/>
  <c r="P643" i="2"/>
  <c r="D644" i="2"/>
  <c r="K644" i="2"/>
  <c r="S644" i="2"/>
  <c r="O644" i="2"/>
  <c r="L644" i="2"/>
  <c r="R644" i="2"/>
  <c r="N644" i="2"/>
  <c r="B646" i="2"/>
  <c r="C645" i="2"/>
  <c r="E642" i="2"/>
  <c r="F642" i="2"/>
  <c r="J642" i="2" s="1"/>
  <c r="M643" i="2"/>
  <c r="Q643" i="2" l="1"/>
  <c r="F643" i="2" s="1"/>
  <c r="I642" i="2"/>
  <c r="H643" i="2"/>
  <c r="P644" i="2"/>
  <c r="R645" i="2"/>
  <c r="K645" i="2"/>
  <c r="D645" i="2"/>
  <c r="N645" i="2"/>
  <c r="L645" i="2"/>
  <c r="S645" i="2"/>
  <c r="O645" i="2"/>
  <c r="C646" i="2"/>
  <c r="B647" i="2"/>
  <c r="T644" i="2"/>
  <c r="U644" i="2" s="1"/>
  <c r="M644" i="2"/>
  <c r="E643" i="2" l="1"/>
  <c r="I643" i="2" s="1"/>
  <c r="J643" i="2"/>
  <c r="P645" i="2"/>
  <c r="H644" i="2"/>
  <c r="G644" i="2"/>
  <c r="Q644" i="2"/>
  <c r="T645" i="2"/>
  <c r="U645" i="2" s="1"/>
  <c r="L646" i="2"/>
  <c r="D646" i="2"/>
  <c r="K646" i="2"/>
  <c r="S646" i="2"/>
  <c r="O646" i="2"/>
  <c r="R646" i="2"/>
  <c r="N646" i="2"/>
  <c r="M645" i="2"/>
  <c r="B648" i="2"/>
  <c r="C647" i="2"/>
  <c r="Q645" i="2" l="1"/>
  <c r="F645" i="2" s="1"/>
  <c r="P646" i="2"/>
  <c r="M646" i="2"/>
  <c r="T646" i="2"/>
  <c r="U646" i="2" s="1"/>
  <c r="H646" i="2" s="1"/>
  <c r="C648" i="2"/>
  <c r="B649" i="2"/>
  <c r="E644" i="2"/>
  <c r="I644" i="2" s="1"/>
  <c r="F644" i="2"/>
  <c r="J644" i="2" s="1"/>
  <c r="L647" i="2"/>
  <c r="D647" i="2"/>
  <c r="N647" i="2"/>
  <c r="S647" i="2"/>
  <c r="O647" i="2"/>
  <c r="R647" i="2"/>
  <c r="K647" i="2"/>
  <c r="G645" i="2"/>
  <c r="H645" i="2"/>
  <c r="E645" i="2" l="1"/>
  <c r="I645" i="2" s="1"/>
  <c r="Q646" i="2"/>
  <c r="E646" i="2" s="1"/>
  <c r="T647" i="2"/>
  <c r="U647" i="2" s="1"/>
  <c r="G647" i="2" s="1"/>
  <c r="G646" i="2"/>
  <c r="M647" i="2"/>
  <c r="J645" i="2"/>
  <c r="P647" i="2"/>
  <c r="D648" i="2"/>
  <c r="K648" i="2"/>
  <c r="S648" i="2"/>
  <c r="O648" i="2"/>
  <c r="L648" i="2"/>
  <c r="R648" i="2"/>
  <c r="N648" i="2"/>
  <c r="B650" i="2"/>
  <c r="C649" i="2"/>
  <c r="Q647" i="2" l="1"/>
  <c r="F647" i="2" s="1"/>
  <c r="M648" i="2"/>
  <c r="F646" i="2"/>
  <c r="J646" i="2" s="1"/>
  <c r="T648" i="2"/>
  <c r="U648" i="2" s="1"/>
  <c r="G648" i="2" s="1"/>
  <c r="I646" i="2"/>
  <c r="H647" i="2"/>
  <c r="P648" i="2"/>
  <c r="C650" i="2"/>
  <c r="B651" i="2"/>
  <c r="N649" i="2"/>
  <c r="D649" i="2"/>
  <c r="K649" i="2"/>
  <c r="S649" i="2"/>
  <c r="O649" i="2"/>
  <c r="L649" i="2"/>
  <c r="R649" i="2"/>
  <c r="E647" i="2" l="1"/>
  <c r="I647" i="2" s="1"/>
  <c r="Q648" i="2"/>
  <c r="F648" i="2" s="1"/>
  <c r="H648" i="2"/>
  <c r="T649" i="2"/>
  <c r="U649" i="2" s="1"/>
  <c r="H649" i="2" s="1"/>
  <c r="M649" i="2"/>
  <c r="J647" i="2"/>
  <c r="R650" i="2"/>
  <c r="K650" i="2"/>
  <c r="D650" i="2"/>
  <c r="N650" i="2"/>
  <c r="L650" i="2"/>
  <c r="S650" i="2"/>
  <c r="O650" i="2"/>
  <c r="P649" i="2"/>
  <c r="C651" i="2"/>
  <c r="B652" i="2"/>
  <c r="J648" i="2" l="1"/>
  <c r="E648" i="2"/>
  <c r="I648" i="2" s="1"/>
  <c r="G649" i="2"/>
  <c r="Q649" i="2"/>
  <c r="F649" i="2" s="1"/>
  <c r="J649" i="2" s="1"/>
  <c r="T650" i="2"/>
  <c r="U650" i="2" s="1"/>
  <c r="H650" i="2" s="1"/>
  <c r="C652" i="2"/>
  <c r="B653" i="2"/>
  <c r="S651" i="2"/>
  <c r="O651" i="2"/>
  <c r="L651" i="2"/>
  <c r="R651" i="2"/>
  <c r="D651" i="2"/>
  <c r="N651" i="2"/>
  <c r="K651" i="2"/>
  <c r="P650" i="2"/>
  <c r="M650" i="2"/>
  <c r="M651" i="2" l="1"/>
  <c r="E649" i="2"/>
  <c r="I649" i="2" s="1"/>
  <c r="T651" i="2"/>
  <c r="U651" i="2" s="1"/>
  <c r="H651" i="2" s="1"/>
  <c r="P651" i="2"/>
  <c r="G650" i="2"/>
  <c r="L652" i="2"/>
  <c r="K652" i="2"/>
  <c r="D652" i="2"/>
  <c r="N652" i="2"/>
  <c r="S652" i="2"/>
  <c r="O652" i="2"/>
  <c r="R652" i="2"/>
  <c r="Q650" i="2"/>
  <c r="B654" i="2"/>
  <c r="C653" i="2"/>
  <c r="Q651" i="2" l="1"/>
  <c r="F651" i="2" s="1"/>
  <c r="J651" i="2" s="1"/>
  <c r="G651" i="2"/>
  <c r="D653" i="2"/>
  <c r="K653" i="2"/>
  <c r="L653" i="2"/>
  <c r="R653" i="2"/>
  <c r="N653" i="2"/>
  <c r="S653" i="2"/>
  <c r="O653" i="2"/>
  <c r="C654" i="2"/>
  <c r="B655" i="2"/>
  <c r="P652" i="2"/>
  <c r="M652" i="2"/>
  <c r="F650" i="2"/>
  <c r="J650" i="2" s="1"/>
  <c r="E650" i="2"/>
  <c r="I650" i="2" s="1"/>
  <c r="T652" i="2"/>
  <c r="U652" i="2" s="1"/>
  <c r="E651" i="2" l="1"/>
  <c r="I651" i="2" s="1"/>
  <c r="M653" i="2"/>
  <c r="B656" i="2"/>
  <c r="C655" i="2"/>
  <c r="P653" i="2"/>
  <c r="H652" i="2"/>
  <c r="G652" i="2"/>
  <c r="D654" i="2"/>
  <c r="N654" i="2"/>
  <c r="S654" i="2"/>
  <c r="O654" i="2"/>
  <c r="K654" i="2"/>
  <c r="R654" i="2"/>
  <c r="L654" i="2"/>
  <c r="Q652" i="2"/>
  <c r="T653" i="2"/>
  <c r="U653" i="2" s="1"/>
  <c r="T654" i="2" l="1"/>
  <c r="U654" i="2" s="1"/>
  <c r="H654" i="2" s="1"/>
  <c r="P654" i="2"/>
  <c r="Q653" i="2"/>
  <c r="E653" i="2" s="1"/>
  <c r="B657" i="2"/>
  <c r="C656" i="2"/>
  <c r="E652" i="2"/>
  <c r="I652" i="2" s="1"/>
  <c r="F652" i="2"/>
  <c r="J652" i="2" s="1"/>
  <c r="D655" i="2"/>
  <c r="K655" i="2"/>
  <c r="S655" i="2"/>
  <c r="O655" i="2"/>
  <c r="L655" i="2"/>
  <c r="N655" i="2"/>
  <c r="R655" i="2"/>
  <c r="G653" i="2"/>
  <c r="H653" i="2"/>
  <c r="M654" i="2"/>
  <c r="M655" i="2" l="1"/>
  <c r="Q654" i="2"/>
  <c r="F654" i="2" s="1"/>
  <c r="J654" i="2" s="1"/>
  <c r="G654" i="2"/>
  <c r="T655" i="2"/>
  <c r="U655" i="2" s="1"/>
  <c r="G655" i="2" s="1"/>
  <c r="F653" i="2"/>
  <c r="J653" i="2" s="1"/>
  <c r="P655" i="2"/>
  <c r="I653" i="2"/>
  <c r="B658" i="2"/>
  <c r="C657" i="2"/>
  <c r="S656" i="2"/>
  <c r="O656" i="2"/>
  <c r="R656" i="2"/>
  <c r="K656" i="2"/>
  <c r="D656" i="2"/>
  <c r="N656" i="2"/>
  <c r="L656" i="2"/>
  <c r="Q655" i="2" l="1"/>
  <c r="F655" i="2" s="1"/>
  <c r="E654" i="2"/>
  <c r="I654" i="2" s="1"/>
  <c r="H655" i="2"/>
  <c r="T656" i="2"/>
  <c r="U656" i="2" s="1"/>
  <c r="H656" i="2" s="1"/>
  <c r="P656" i="2"/>
  <c r="R657" i="2"/>
  <c r="K657" i="2"/>
  <c r="D657" i="2"/>
  <c r="N657" i="2"/>
  <c r="S657" i="2"/>
  <c r="O657" i="2"/>
  <c r="L657" i="2"/>
  <c r="M656" i="2"/>
  <c r="B659" i="2"/>
  <c r="C658" i="2"/>
  <c r="E655" i="2" l="1"/>
  <c r="I655" i="2" s="1"/>
  <c r="Q656" i="2"/>
  <c r="F656" i="2" s="1"/>
  <c r="J656" i="2" s="1"/>
  <c r="J655" i="2"/>
  <c r="M657" i="2"/>
  <c r="G656" i="2"/>
  <c r="B660" i="2"/>
  <c r="C659" i="2"/>
  <c r="P657" i="2"/>
  <c r="R658" i="2"/>
  <c r="K658" i="2"/>
  <c r="D658" i="2"/>
  <c r="N658" i="2"/>
  <c r="S658" i="2"/>
  <c r="O658" i="2"/>
  <c r="L658" i="2"/>
  <c r="T657" i="2"/>
  <c r="U657" i="2" s="1"/>
  <c r="E656" i="2" l="1"/>
  <c r="I656" i="2" s="1"/>
  <c r="Q657" i="2"/>
  <c r="E657" i="2" s="1"/>
  <c r="C660" i="2"/>
  <c r="B661" i="2"/>
  <c r="G657" i="2"/>
  <c r="H657" i="2"/>
  <c r="D659" i="2"/>
  <c r="N659" i="2"/>
  <c r="L659" i="2"/>
  <c r="K659" i="2"/>
  <c r="S659" i="2"/>
  <c r="O659" i="2"/>
  <c r="R659" i="2"/>
  <c r="P658" i="2"/>
  <c r="T658" i="2"/>
  <c r="U658" i="2" s="1"/>
  <c r="M658" i="2"/>
  <c r="Q658" i="2" l="1"/>
  <c r="E658" i="2" s="1"/>
  <c r="T659" i="2"/>
  <c r="U659" i="2" s="1"/>
  <c r="G659" i="2" s="1"/>
  <c r="F657" i="2"/>
  <c r="J657" i="2" s="1"/>
  <c r="M659" i="2"/>
  <c r="I657" i="2"/>
  <c r="H658" i="2"/>
  <c r="G658" i="2"/>
  <c r="S660" i="2"/>
  <c r="O660" i="2"/>
  <c r="L660" i="2"/>
  <c r="D660" i="2"/>
  <c r="N660" i="2"/>
  <c r="R660" i="2"/>
  <c r="K660" i="2"/>
  <c r="B662" i="2"/>
  <c r="C661" i="2"/>
  <c r="P659" i="2"/>
  <c r="M660" i="2" l="1"/>
  <c r="T660" i="2"/>
  <c r="U660" i="2" s="1"/>
  <c r="H660" i="2" s="1"/>
  <c r="F658" i="2"/>
  <c r="J658" i="2" s="1"/>
  <c r="P660" i="2"/>
  <c r="H659" i="2"/>
  <c r="I658" i="2"/>
  <c r="C662" i="2"/>
  <c r="B663" i="2"/>
  <c r="R661" i="2"/>
  <c r="N661" i="2"/>
  <c r="O661" i="2"/>
  <c r="D661" i="2"/>
  <c r="K661" i="2"/>
  <c r="S661" i="2"/>
  <c r="L661" i="2"/>
  <c r="Q659" i="2"/>
  <c r="Q660" i="2" l="1"/>
  <c r="E660" i="2" s="1"/>
  <c r="G660" i="2"/>
  <c r="M661" i="2"/>
  <c r="T661" i="2"/>
  <c r="U661" i="2" s="1"/>
  <c r="H661" i="2" s="1"/>
  <c r="D662" i="2"/>
  <c r="K662" i="2"/>
  <c r="L662" i="2"/>
  <c r="R662" i="2"/>
  <c r="N662" i="2"/>
  <c r="S662" i="2"/>
  <c r="O662" i="2"/>
  <c r="C663" i="2"/>
  <c r="B664" i="2"/>
  <c r="E659" i="2"/>
  <c r="I659" i="2" s="1"/>
  <c r="F659" i="2"/>
  <c r="J659" i="2" s="1"/>
  <c r="P661" i="2"/>
  <c r="F660" i="2" l="1"/>
  <c r="J660" i="2" s="1"/>
  <c r="I660" i="2"/>
  <c r="Q661" i="2"/>
  <c r="F661" i="2" s="1"/>
  <c r="J661" i="2" s="1"/>
  <c r="G661" i="2"/>
  <c r="P662" i="2"/>
  <c r="M662" i="2"/>
  <c r="C664" i="2"/>
  <c r="B665" i="2"/>
  <c r="R663" i="2"/>
  <c r="L663" i="2"/>
  <c r="N663" i="2"/>
  <c r="S663" i="2"/>
  <c r="K663" i="2"/>
  <c r="D663" i="2"/>
  <c r="O663" i="2"/>
  <c r="T662" i="2"/>
  <c r="U662" i="2" s="1"/>
  <c r="E661" i="2" l="1"/>
  <c r="I661" i="2" s="1"/>
  <c r="Q662" i="2"/>
  <c r="E662" i="2" s="1"/>
  <c r="B666" i="2"/>
  <c r="C665" i="2"/>
  <c r="M663" i="2"/>
  <c r="T663" i="2"/>
  <c r="U663" i="2" s="1"/>
  <c r="H662" i="2"/>
  <c r="G662" i="2"/>
  <c r="R664" i="2"/>
  <c r="K664" i="2"/>
  <c r="D664" i="2"/>
  <c r="N664" i="2"/>
  <c r="O664" i="2"/>
  <c r="S664" i="2"/>
  <c r="L664" i="2"/>
  <c r="P663" i="2"/>
  <c r="F662" i="2" l="1"/>
  <c r="J662" i="2" s="1"/>
  <c r="M664" i="2"/>
  <c r="B667" i="2"/>
  <c r="C666" i="2"/>
  <c r="T664" i="2"/>
  <c r="U664" i="2" s="1"/>
  <c r="L665" i="2"/>
  <c r="R665" i="2"/>
  <c r="S665" i="2"/>
  <c r="K665" i="2"/>
  <c r="D665" i="2"/>
  <c r="N665" i="2"/>
  <c r="O665" i="2"/>
  <c r="Q663" i="2"/>
  <c r="H663" i="2"/>
  <c r="G663" i="2"/>
  <c r="P664" i="2"/>
  <c r="I662" i="2"/>
  <c r="Q664" i="2" l="1"/>
  <c r="E664" i="2" s="1"/>
  <c r="M665" i="2"/>
  <c r="T665" i="2"/>
  <c r="U665" i="2" s="1"/>
  <c r="H665" i="2" s="1"/>
  <c r="P665" i="2"/>
  <c r="C667" i="2"/>
  <c r="B668" i="2"/>
  <c r="L666" i="2"/>
  <c r="R666" i="2"/>
  <c r="K666" i="2"/>
  <c r="D666" i="2"/>
  <c r="N666" i="2"/>
  <c r="S666" i="2"/>
  <c r="O666" i="2"/>
  <c r="E663" i="2"/>
  <c r="I663" i="2" s="1"/>
  <c r="F663" i="2"/>
  <c r="J663" i="2" s="1"/>
  <c r="G664" i="2"/>
  <c r="H664" i="2"/>
  <c r="F664" i="2" l="1"/>
  <c r="J664" i="2" s="1"/>
  <c r="Q665" i="2"/>
  <c r="F665" i="2" s="1"/>
  <c r="J665" i="2" s="1"/>
  <c r="G665" i="2"/>
  <c r="M666" i="2"/>
  <c r="D667" i="2"/>
  <c r="K667" i="2"/>
  <c r="S667" i="2"/>
  <c r="R667" i="2"/>
  <c r="N667" i="2"/>
  <c r="O667" i="2"/>
  <c r="L667" i="2"/>
  <c r="B669" i="2"/>
  <c r="C668" i="2"/>
  <c r="I664" i="2"/>
  <c r="P666" i="2"/>
  <c r="T666" i="2"/>
  <c r="U666" i="2" s="1"/>
  <c r="Q666" i="2" l="1"/>
  <c r="E666" i="2" s="1"/>
  <c r="E665" i="2"/>
  <c r="I665" i="2" s="1"/>
  <c r="T667" i="2"/>
  <c r="U667" i="2" s="1"/>
  <c r="G667" i="2" s="1"/>
  <c r="P667" i="2"/>
  <c r="C669" i="2"/>
  <c r="B670" i="2"/>
  <c r="M667" i="2"/>
  <c r="G666" i="2"/>
  <c r="H666" i="2"/>
  <c r="S668" i="2"/>
  <c r="O668" i="2"/>
  <c r="R668" i="2"/>
  <c r="D668" i="2"/>
  <c r="N668" i="2"/>
  <c r="L668" i="2"/>
  <c r="K668" i="2"/>
  <c r="F666" i="2" l="1"/>
  <c r="J666" i="2" s="1"/>
  <c r="H667" i="2"/>
  <c r="Q667" i="2"/>
  <c r="E667" i="2" s="1"/>
  <c r="I667" i="2" s="1"/>
  <c r="T668" i="2"/>
  <c r="U668" i="2" s="1"/>
  <c r="H668" i="2" s="1"/>
  <c r="I666" i="2"/>
  <c r="S669" i="2"/>
  <c r="O669" i="2"/>
  <c r="D669" i="2"/>
  <c r="L669" i="2"/>
  <c r="R669" i="2"/>
  <c r="N669" i="2"/>
  <c r="K669" i="2"/>
  <c r="M668" i="2"/>
  <c r="C670" i="2"/>
  <c r="B671" i="2"/>
  <c r="P668" i="2"/>
  <c r="T669" i="2" l="1"/>
  <c r="U669" i="2" s="1"/>
  <c r="H669" i="2" s="1"/>
  <c r="G668" i="2"/>
  <c r="M669" i="2"/>
  <c r="F667" i="2"/>
  <c r="J667" i="2" s="1"/>
  <c r="P669" i="2"/>
  <c r="S670" i="2"/>
  <c r="L670" i="2"/>
  <c r="R670" i="2"/>
  <c r="K670" i="2"/>
  <c r="D670" i="2"/>
  <c r="N670" i="2"/>
  <c r="O670" i="2"/>
  <c r="C671" i="2"/>
  <c r="B672" i="2"/>
  <c r="Q668" i="2"/>
  <c r="G669" i="2" l="1"/>
  <c r="Q669" i="2"/>
  <c r="E669" i="2" s="1"/>
  <c r="M670" i="2"/>
  <c r="E668" i="2"/>
  <c r="I668" i="2" s="1"/>
  <c r="F668" i="2"/>
  <c r="J668" i="2" s="1"/>
  <c r="L671" i="2"/>
  <c r="R671" i="2"/>
  <c r="K671" i="2"/>
  <c r="D671" i="2"/>
  <c r="N671" i="2"/>
  <c r="S671" i="2"/>
  <c r="O671" i="2"/>
  <c r="B673" i="2"/>
  <c r="C672" i="2"/>
  <c r="P670" i="2"/>
  <c r="T670" i="2"/>
  <c r="U670" i="2" s="1"/>
  <c r="Q670" i="2" l="1"/>
  <c r="E670" i="2" s="1"/>
  <c r="I669" i="2"/>
  <c r="F669" i="2"/>
  <c r="J669" i="2" s="1"/>
  <c r="M671" i="2"/>
  <c r="B674" i="2"/>
  <c r="C673" i="2"/>
  <c r="G670" i="2"/>
  <c r="H670" i="2"/>
  <c r="D672" i="2"/>
  <c r="K672" i="2"/>
  <c r="R672" i="2"/>
  <c r="N672" i="2"/>
  <c r="S672" i="2"/>
  <c r="O672" i="2"/>
  <c r="L672" i="2"/>
  <c r="P671" i="2"/>
  <c r="T671" i="2"/>
  <c r="U671" i="2" s="1"/>
  <c r="Q671" i="2" l="1"/>
  <c r="F671" i="2" s="1"/>
  <c r="F670" i="2"/>
  <c r="J670" i="2" s="1"/>
  <c r="I670" i="2"/>
  <c r="C674" i="2"/>
  <c r="B675" i="2"/>
  <c r="P672" i="2"/>
  <c r="M672" i="2"/>
  <c r="S673" i="2"/>
  <c r="O673" i="2"/>
  <c r="L673" i="2"/>
  <c r="R673" i="2"/>
  <c r="N673" i="2"/>
  <c r="D673" i="2"/>
  <c r="K673" i="2"/>
  <c r="G671" i="2"/>
  <c r="H671" i="2"/>
  <c r="T672" i="2"/>
  <c r="U672" i="2" s="1"/>
  <c r="E671" i="2" l="1"/>
  <c r="M673" i="2"/>
  <c r="T673" i="2"/>
  <c r="U673" i="2" s="1"/>
  <c r="H673" i="2" s="1"/>
  <c r="P673" i="2"/>
  <c r="J671" i="2"/>
  <c r="Q672" i="2"/>
  <c r="I671" i="2"/>
  <c r="L674" i="2"/>
  <c r="K674" i="2"/>
  <c r="D674" i="2"/>
  <c r="N674" i="2"/>
  <c r="S674" i="2"/>
  <c r="R674" i="2"/>
  <c r="O674" i="2"/>
  <c r="G672" i="2"/>
  <c r="H672" i="2"/>
  <c r="B676" i="2"/>
  <c r="C675" i="2"/>
  <c r="Q673" i="2" l="1"/>
  <c r="F673" i="2" s="1"/>
  <c r="J673" i="2" s="1"/>
  <c r="G673" i="2"/>
  <c r="T674" i="2"/>
  <c r="U674" i="2" s="1"/>
  <c r="G674" i="2" s="1"/>
  <c r="M674" i="2"/>
  <c r="C676" i="2"/>
  <c r="B677" i="2"/>
  <c r="K675" i="2"/>
  <c r="R675" i="2"/>
  <c r="S675" i="2"/>
  <c r="L675" i="2"/>
  <c r="O675" i="2"/>
  <c r="D675" i="2"/>
  <c r="N675" i="2"/>
  <c r="P674" i="2"/>
  <c r="E672" i="2"/>
  <c r="I672" i="2" s="1"/>
  <c r="F672" i="2"/>
  <c r="J672" i="2" s="1"/>
  <c r="Q674" i="2" l="1"/>
  <c r="E674" i="2" s="1"/>
  <c r="I674" i="2" s="1"/>
  <c r="E673" i="2"/>
  <c r="I673" i="2" s="1"/>
  <c r="H674" i="2"/>
  <c r="D676" i="2"/>
  <c r="N676" i="2"/>
  <c r="S676" i="2"/>
  <c r="O676" i="2"/>
  <c r="R676" i="2"/>
  <c r="K676" i="2"/>
  <c r="L676" i="2"/>
  <c r="P675" i="2"/>
  <c r="M675" i="2"/>
  <c r="C677" i="2"/>
  <c r="B678" i="2"/>
  <c r="T675" i="2"/>
  <c r="U675" i="2" s="1"/>
  <c r="F674" i="2" l="1"/>
  <c r="J674" i="2" s="1"/>
  <c r="H675" i="2"/>
  <c r="G675" i="2"/>
  <c r="B679" i="2"/>
  <c r="C678" i="2"/>
  <c r="T676" i="2"/>
  <c r="U676" i="2" s="1"/>
  <c r="L677" i="2"/>
  <c r="R677" i="2"/>
  <c r="N677" i="2"/>
  <c r="D677" i="2"/>
  <c r="K677" i="2"/>
  <c r="S677" i="2"/>
  <c r="O677" i="2"/>
  <c r="Q675" i="2"/>
  <c r="M676" i="2"/>
  <c r="P676" i="2"/>
  <c r="M677" i="2" l="1"/>
  <c r="Q676" i="2"/>
  <c r="F676" i="2" s="1"/>
  <c r="F675" i="2"/>
  <c r="J675" i="2" s="1"/>
  <c r="E675" i="2"/>
  <c r="I675" i="2" s="1"/>
  <c r="H676" i="2"/>
  <c r="G676" i="2"/>
  <c r="C679" i="2"/>
  <c r="B680" i="2"/>
  <c r="T677" i="2"/>
  <c r="U677" i="2" s="1"/>
  <c r="R678" i="2"/>
  <c r="L678" i="2"/>
  <c r="K678" i="2"/>
  <c r="S678" i="2"/>
  <c r="O678" i="2"/>
  <c r="D678" i="2"/>
  <c r="N678" i="2"/>
  <c r="P677" i="2"/>
  <c r="Q677" i="2" s="1"/>
  <c r="M678" i="2" l="1"/>
  <c r="E676" i="2"/>
  <c r="I676" i="2" s="1"/>
  <c r="P678" i="2"/>
  <c r="J676" i="2"/>
  <c r="G677" i="2"/>
  <c r="H677" i="2"/>
  <c r="T678" i="2"/>
  <c r="U678" i="2" s="1"/>
  <c r="F677" i="2"/>
  <c r="E677" i="2"/>
  <c r="S679" i="2"/>
  <c r="K679" i="2"/>
  <c r="L679" i="2"/>
  <c r="D679" i="2"/>
  <c r="O679" i="2"/>
  <c r="R679" i="2"/>
  <c r="N679" i="2"/>
  <c r="C680" i="2"/>
  <c r="B681" i="2"/>
  <c r="M679" i="2" l="1"/>
  <c r="I677" i="2"/>
  <c r="Q678" i="2"/>
  <c r="E678" i="2" s="1"/>
  <c r="T679" i="2"/>
  <c r="U679" i="2" s="1"/>
  <c r="H679" i="2" s="1"/>
  <c r="P679" i="2"/>
  <c r="Q679" i="2" s="1"/>
  <c r="J677" i="2"/>
  <c r="D680" i="2"/>
  <c r="N680" i="2"/>
  <c r="S680" i="2"/>
  <c r="O680" i="2"/>
  <c r="L680" i="2"/>
  <c r="R680" i="2"/>
  <c r="K680" i="2"/>
  <c r="C681" i="2"/>
  <c r="B682" i="2"/>
  <c r="G678" i="2"/>
  <c r="H678" i="2"/>
  <c r="F678" i="2" l="1"/>
  <c r="J678" i="2" s="1"/>
  <c r="T680" i="2"/>
  <c r="U680" i="2" s="1"/>
  <c r="H680" i="2" s="1"/>
  <c r="G679" i="2"/>
  <c r="M680" i="2"/>
  <c r="F679" i="2"/>
  <c r="J679" i="2" s="1"/>
  <c r="E679" i="2"/>
  <c r="I678" i="2"/>
  <c r="R681" i="2"/>
  <c r="N681" i="2"/>
  <c r="L681" i="2"/>
  <c r="D681" i="2"/>
  <c r="K681" i="2"/>
  <c r="S681" i="2"/>
  <c r="O681" i="2"/>
  <c r="B683" i="2"/>
  <c r="C682" i="2"/>
  <c r="P680" i="2"/>
  <c r="Q680" i="2" l="1"/>
  <c r="F680" i="2" s="1"/>
  <c r="J680" i="2" s="1"/>
  <c r="M681" i="2"/>
  <c r="G680" i="2"/>
  <c r="I679" i="2"/>
  <c r="L682" i="2"/>
  <c r="R682" i="2"/>
  <c r="O682" i="2"/>
  <c r="D682" i="2"/>
  <c r="K682" i="2"/>
  <c r="S682" i="2"/>
  <c r="N682" i="2"/>
  <c r="P681" i="2"/>
  <c r="B684" i="2"/>
  <c r="C683" i="2"/>
  <c r="T681" i="2"/>
  <c r="U681" i="2" s="1"/>
  <c r="Q681" i="2" l="1"/>
  <c r="E681" i="2" s="1"/>
  <c r="E680" i="2"/>
  <c r="I680" i="2" s="1"/>
  <c r="P682" i="2"/>
  <c r="M682" i="2"/>
  <c r="G681" i="2"/>
  <c r="H681" i="2"/>
  <c r="C684" i="2"/>
  <c r="B685" i="2"/>
  <c r="R683" i="2"/>
  <c r="N683" i="2"/>
  <c r="D683" i="2"/>
  <c r="K683" i="2"/>
  <c r="L683" i="2"/>
  <c r="S683" i="2"/>
  <c r="O683" i="2"/>
  <c r="T682" i="2"/>
  <c r="U682" i="2" s="1"/>
  <c r="F681" i="2" l="1"/>
  <c r="J681" i="2" s="1"/>
  <c r="Q682" i="2"/>
  <c r="F682" i="2" s="1"/>
  <c r="M683" i="2"/>
  <c r="T683" i="2"/>
  <c r="U683" i="2" s="1"/>
  <c r="H683" i="2" s="1"/>
  <c r="I681" i="2"/>
  <c r="B686" i="2"/>
  <c r="C685" i="2"/>
  <c r="R684" i="2"/>
  <c r="L684" i="2"/>
  <c r="K684" i="2"/>
  <c r="S684" i="2"/>
  <c r="O684" i="2"/>
  <c r="D684" i="2"/>
  <c r="N684" i="2"/>
  <c r="G682" i="2"/>
  <c r="H682" i="2"/>
  <c r="P683" i="2"/>
  <c r="J682" i="2" l="1"/>
  <c r="E682" i="2"/>
  <c r="I682" i="2" s="1"/>
  <c r="Q683" i="2"/>
  <c r="F683" i="2" s="1"/>
  <c r="J683" i="2" s="1"/>
  <c r="G683" i="2"/>
  <c r="M684" i="2"/>
  <c r="P684" i="2"/>
  <c r="B687" i="2"/>
  <c r="C686" i="2"/>
  <c r="T684" i="2"/>
  <c r="U684" i="2" s="1"/>
  <c r="D685" i="2"/>
  <c r="K685" i="2"/>
  <c r="R685" i="2"/>
  <c r="L685" i="2"/>
  <c r="N685" i="2"/>
  <c r="S685" i="2"/>
  <c r="O685" i="2"/>
  <c r="M685" i="2" l="1"/>
  <c r="E683" i="2"/>
  <c r="I683" i="2" s="1"/>
  <c r="Q684" i="2"/>
  <c r="E684" i="2" s="1"/>
  <c r="B688" i="2"/>
  <c r="C687" i="2"/>
  <c r="L686" i="2"/>
  <c r="D686" i="2"/>
  <c r="K686" i="2"/>
  <c r="S686" i="2"/>
  <c r="O686" i="2"/>
  <c r="R686" i="2"/>
  <c r="N686" i="2"/>
  <c r="T685" i="2"/>
  <c r="U685" i="2" s="1"/>
  <c r="P685" i="2"/>
  <c r="G684" i="2"/>
  <c r="H684" i="2"/>
  <c r="Q685" i="2" l="1"/>
  <c r="F685" i="2" s="1"/>
  <c r="M686" i="2"/>
  <c r="F684" i="2"/>
  <c r="J684" i="2" s="1"/>
  <c r="P686" i="2"/>
  <c r="C688" i="2"/>
  <c r="B689" i="2"/>
  <c r="R687" i="2"/>
  <c r="K687" i="2"/>
  <c r="D687" i="2"/>
  <c r="N687" i="2"/>
  <c r="S687" i="2"/>
  <c r="O687" i="2"/>
  <c r="L687" i="2"/>
  <c r="I684" i="2"/>
  <c r="G685" i="2"/>
  <c r="H685" i="2"/>
  <c r="T686" i="2"/>
  <c r="U686" i="2" s="1"/>
  <c r="M687" i="2" l="1"/>
  <c r="E685" i="2"/>
  <c r="I685" i="2" s="1"/>
  <c r="Q686" i="2"/>
  <c r="F686" i="2" s="1"/>
  <c r="T687" i="2"/>
  <c r="U687" i="2" s="1"/>
  <c r="J685" i="2"/>
  <c r="R688" i="2"/>
  <c r="N688" i="2"/>
  <c r="D688" i="2"/>
  <c r="K688" i="2"/>
  <c r="S688" i="2"/>
  <c r="O688" i="2"/>
  <c r="L688" i="2"/>
  <c r="H686" i="2"/>
  <c r="G686" i="2"/>
  <c r="B690" i="2"/>
  <c r="C689" i="2"/>
  <c r="P687" i="2"/>
  <c r="Q687" i="2" l="1"/>
  <c r="F687" i="2" s="1"/>
  <c r="J686" i="2"/>
  <c r="E686" i="2"/>
  <c r="I686" i="2" s="1"/>
  <c r="H687" i="2"/>
  <c r="G687" i="2"/>
  <c r="B691" i="2"/>
  <c r="C690" i="2"/>
  <c r="S689" i="2"/>
  <c r="O689" i="2"/>
  <c r="D689" i="2"/>
  <c r="K689" i="2"/>
  <c r="L689" i="2"/>
  <c r="R689" i="2"/>
  <c r="N689" i="2"/>
  <c r="M688" i="2"/>
  <c r="T688" i="2"/>
  <c r="U688" i="2" s="1"/>
  <c r="P688" i="2"/>
  <c r="E687" i="2" l="1"/>
  <c r="I687" i="2" s="1"/>
  <c r="T689" i="2"/>
  <c r="U689" i="2" s="1"/>
  <c r="H689" i="2" s="1"/>
  <c r="M689" i="2"/>
  <c r="G688" i="2"/>
  <c r="H688" i="2"/>
  <c r="B692" i="2"/>
  <c r="C691" i="2"/>
  <c r="J687" i="2"/>
  <c r="P689" i="2"/>
  <c r="D690" i="2"/>
  <c r="K690" i="2"/>
  <c r="S690" i="2"/>
  <c r="O690" i="2"/>
  <c r="L690" i="2"/>
  <c r="R690" i="2"/>
  <c r="N690" i="2"/>
  <c r="Q688" i="2"/>
  <c r="G689" i="2" l="1"/>
  <c r="Q689" i="2"/>
  <c r="E689" i="2" s="1"/>
  <c r="T690" i="2"/>
  <c r="U690" i="2" s="1"/>
  <c r="H690" i="2" s="1"/>
  <c r="E688" i="2"/>
  <c r="I688" i="2" s="1"/>
  <c r="F688" i="2"/>
  <c r="J688" i="2" s="1"/>
  <c r="B693" i="2"/>
  <c r="C692" i="2"/>
  <c r="D691" i="2"/>
  <c r="K691" i="2"/>
  <c r="S691" i="2"/>
  <c r="O691" i="2"/>
  <c r="L691" i="2"/>
  <c r="R691" i="2"/>
  <c r="N691" i="2"/>
  <c r="M690" i="2"/>
  <c r="P690" i="2"/>
  <c r="I689" i="2" l="1"/>
  <c r="T691" i="2"/>
  <c r="U691" i="2" s="1"/>
  <c r="H691" i="2" s="1"/>
  <c r="M691" i="2"/>
  <c r="F689" i="2"/>
  <c r="J689" i="2" s="1"/>
  <c r="Q690" i="2"/>
  <c r="E690" i="2" s="1"/>
  <c r="P691" i="2"/>
  <c r="G690" i="2"/>
  <c r="R692" i="2"/>
  <c r="D692" i="2"/>
  <c r="N692" i="2"/>
  <c r="S692" i="2"/>
  <c r="O692" i="2"/>
  <c r="L692" i="2"/>
  <c r="K692" i="2"/>
  <c r="B694" i="2"/>
  <c r="C693" i="2"/>
  <c r="G691" i="2" l="1"/>
  <c r="I690" i="2"/>
  <c r="T692" i="2"/>
  <c r="U692" i="2" s="1"/>
  <c r="G692" i="2" s="1"/>
  <c r="F690" i="2"/>
  <c r="J690" i="2" s="1"/>
  <c r="M692" i="2"/>
  <c r="Q691" i="2"/>
  <c r="F691" i="2" s="1"/>
  <c r="J691" i="2" s="1"/>
  <c r="B695" i="2"/>
  <c r="C694" i="2"/>
  <c r="P692" i="2"/>
  <c r="L693" i="2"/>
  <c r="R693" i="2"/>
  <c r="K693" i="2"/>
  <c r="S693" i="2"/>
  <c r="O693" i="2"/>
  <c r="D693" i="2"/>
  <c r="N693" i="2"/>
  <c r="H692" i="2" l="1"/>
  <c r="Q692" i="2"/>
  <c r="E692" i="2" s="1"/>
  <c r="I692" i="2" s="1"/>
  <c r="E691" i="2"/>
  <c r="I691" i="2" s="1"/>
  <c r="T693" i="2"/>
  <c r="U693" i="2" s="1"/>
  <c r="G693" i="2" s="1"/>
  <c r="B696" i="2"/>
  <c r="C695" i="2"/>
  <c r="P693" i="2"/>
  <c r="M693" i="2"/>
  <c r="R694" i="2"/>
  <c r="K694" i="2"/>
  <c r="D694" i="2"/>
  <c r="N694" i="2"/>
  <c r="S694" i="2"/>
  <c r="O694" i="2"/>
  <c r="L694" i="2"/>
  <c r="M694" i="2" l="1"/>
  <c r="F692" i="2"/>
  <c r="J692" i="2" s="1"/>
  <c r="Q693" i="2"/>
  <c r="E693" i="2" s="1"/>
  <c r="I693" i="2" s="1"/>
  <c r="H693" i="2"/>
  <c r="T694" i="2"/>
  <c r="U694" i="2" s="1"/>
  <c r="C696" i="2"/>
  <c r="B697" i="2"/>
  <c r="D695" i="2"/>
  <c r="K695" i="2"/>
  <c r="O695" i="2"/>
  <c r="S695" i="2"/>
  <c r="L695" i="2"/>
  <c r="R695" i="2"/>
  <c r="N695" i="2"/>
  <c r="P694" i="2"/>
  <c r="Q694" i="2" l="1"/>
  <c r="F694" i="2" s="1"/>
  <c r="T695" i="2"/>
  <c r="U695" i="2" s="1"/>
  <c r="H695" i="2" s="1"/>
  <c r="M695" i="2"/>
  <c r="F693" i="2"/>
  <c r="J693" i="2" s="1"/>
  <c r="H694" i="2"/>
  <c r="G694" i="2"/>
  <c r="P695" i="2"/>
  <c r="R696" i="2"/>
  <c r="K696" i="2"/>
  <c r="D696" i="2"/>
  <c r="N696" i="2"/>
  <c r="S696" i="2"/>
  <c r="O696" i="2"/>
  <c r="L696" i="2"/>
  <c r="B698" i="2"/>
  <c r="C697" i="2"/>
  <c r="Q695" i="2" l="1"/>
  <c r="F695" i="2" s="1"/>
  <c r="J695" i="2" s="1"/>
  <c r="E694" i="2"/>
  <c r="I694" i="2" s="1"/>
  <c r="G695" i="2"/>
  <c r="P696" i="2"/>
  <c r="J694" i="2"/>
  <c r="B699" i="2"/>
  <c r="C698" i="2"/>
  <c r="D697" i="2"/>
  <c r="N697" i="2"/>
  <c r="L697" i="2"/>
  <c r="S697" i="2"/>
  <c r="O697" i="2"/>
  <c r="R697" i="2"/>
  <c r="K697" i="2"/>
  <c r="T696" i="2"/>
  <c r="U696" i="2" s="1"/>
  <c r="M696" i="2"/>
  <c r="E695" i="2" l="1"/>
  <c r="I695" i="2" s="1"/>
  <c r="Q696" i="2"/>
  <c r="E696" i="2" s="1"/>
  <c r="M697" i="2"/>
  <c r="T697" i="2"/>
  <c r="U697" i="2" s="1"/>
  <c r="H697" i="2" s="1"/>
  <c r="P697" i="2"/>
  <c r="C699" i="2"/>
  <c r="B700" i="2"/>
  <c r="G696" i="2"/>
  <c r="H696" i="2"/>
  <c r="S698" i="2"/>
  <c r="O698" i="2"/>
  <c r="L698" i="2"/>
  <c r="K698" i="2"/>
  <c r="D698" i="2"/>
  <c r="R698" i="2"/>
  <c r="N698" i="2"/>
  <c r="F696" i="2" l="1"/>
  <c r="J696" i="2" s="1"/>
  <c r="Q697" i="2"/>
  <c r="E697" i="2" s="1"/>
  <c r="G697" i="2"/>
  <c r="M698" i="2"/>
  <c r="P698" i="2"/>
  <c r="I696" i="2"/>
  <c r="C700" i="2"/>
  <c r="B701" i="2"/>
  <c r="T698" i="2"/>
  <c r="U698" i="2" s="1"/>
  <c r="L699" i="2"/>
  <c r="K699" i="2"/>
  <c r="N699" i="2"/>
  <c r="R699" i="2"/>
  <c r="S699" i="2"/>
  <c r="O699" i="2"/>
  <c r="D699" i="2"/>
  <c r="F697" i="2" l="1"/>
  <c r="J697" i="2" s="1"/>
  <c r="T699" i="2"/>
  <c r="U699" i="2" s="1"/>
  <c r="G699" i="2" s="1"/>
  <c r="I697" i="2"/>
  <c r="Q698" i="2"/>
  <c r="F698" i="2" s="1"/>
  <c r="C701" i="2"/>
  <c r="B702" i="2"/>
  <c r="M699" i="2"/>
  <c r="L700" i="2"/>
  <c r="R700" i="2"/>
  <c r="K700" i="2"/>
  <c r="D700" i="2"/>
  <c r="N700" i="2"/>
  <c r="S700" i="2"/>
  <c r="O700" i="2"/>
  <c r="P699" i="2"/>
  <c r="H698" i="2"/>
  <c r="G698" i="2"/>
  <c r="H699" i="2" l="1"/>
  <c r="E698" i="2"/>
  <c r="I698" i="2" s="1"/>
  <c r="J698" i="2"/>
  <c r="S701" i="2"/>
  <c r="L701" i="2"/>
  <c r="D701" i="2"/>
  <c r="N701" i="2"/>
  <c r="O701" i="2"/>
  <c r="R701" i="2"/>
  <c r="K701" i="2"/>
  <c r="B703" i="2"/>
  <c r="C702" i="2"/>
  <c r="P700" i="2"/>
  <c r="T700" i="2"/>
  <c r="U700" i="2" s="1"/>
  <c r="Q699" i="2"/>
  <c r="M700" i="2"/>
  <c r="T701" i="2" l="1"/>
  <c r="U701" i="2" s="1"/>
  <c r="G701" i="2" s="1"/>
  <c r="M701" i="2"/>
  <c r="S702" i="2"/>
  <c r="O702" i="2"/>
  <c r="L702" i="2"/>
  <c r="R702" i="2"/>
  <c r="K702" i="2"/>
  <c r="D702" i="2"/>
  <c r="N702" i="2"/>
  <c r="Q700" i="2"/>
  <c r="G700" i="2"/>
  <c r="H700" i="2"/>
  <c r="E699" i="2"/>
  <c r="I699" i="2" s="1"/>
  <c r="F699" i="2"/>
  <c r="J699" i="2" s="1"/>
  <c r="B704" i="2"/>
  <c r="C703" i="2"/>
  <c r="P701" i="2"/>
  <c r="M702" i="2" l="1"/>
  <c r="H701" i="2"/>
  <c r="Q701" i="2"/>
  <c r="F701" i="2" s="1"/>
  <c r="B705" i="2"/>
  <c r="C704" i="2"/>
  <c r="P702" i="2"/>
  <c r="S703" i="2"/>
  <c r="O703" i="2"/>
  <c r="L703" i="2"/>
  <c r="R703" i="2"/>
  <c r="K703" i="2"/>
  <c r="D703" i="2"/>
  <c r="N703" i="2"/>
  <c r="F700" i="2"/>
  <c r="J700" i="2" s="1"/>
  <c r="E700" i="2"/>
  <c r="I700" i="2" s="1"/>
  <c r="T702" i="2"/>
  <c r="U702" i="2" s="1"/>
  <c r="Q702" i="2" l="1"/>
  <c r="E702" i="2" s="1"/>
  <c r="J701" i="2"/>
  <c r="E701" i="2"/>
  <c r="I701" i="2" s="1"/>
  <c r="M703" i="2"/>
  <c r="P703" i="2"/>
  <c r="T703" i="2"/>
  <c r="U703" i="2" s="1"/>
  <c r="B706" i="2"/>
  <c r="C705" i="2"/>
  <c r="G702" i="2"/>
  <c r="H702" i="2"/>
  <c r="R704" i="2"/>
  <c r="K704" i="2"/>
  <c r="S704" i="2"/>
  <c r="O704" i="2"/>
  <c r="L704" i="2"/>
  <c r="D704" i="2"/>
  <c r="N704" i="2"/>
  <c r="F702" i="2" l="1"/>
  <c r="J702" i="2" s="1"/>
  <c r="Q703" i="2"/>
  <c r="E703" i="2" s="1"/>
  <c r="T704" i="2"/>
  <c r="U704" i="2" s="1"/>
  <c r="G704" i="2" s="1"/>
  <c r="P704" i="2"/>
  <c r="B707" i="2"/>
  <c r="C706" i="2"/>
  <c r="I702" i="2"/>
  <c r="G703" i="2"/>
  <c r="H703" i="2"/>
  <c r="R705" i="2"/>
  <c r="N705" i="2"/>
  <c r="D705" i="2"/>
  <c r="K705" i="2"/>
  <c r="S705" i="2"/>
  <c r="O705" i="2"/>
  <c r="L705" i="2"/>
  <c r="M704" i="2"/>
  <c r="F703" i="2" l="1"/>
  <c r="J703" i="2" s="1"/>
  <c r="Q704" i="2"/>
  <c r="F704" i="2" s="1"/>
  <c r="H704" i="2"/>
  <c r="I703" i="2"/>
  <c r="P705" i="2"/>
  <c r="C707" i="2"/>
  <c r="B708" i="2"/>
  <c r="M705" i="2"/>
  <c r="L706" i="2"/>
  <c r="N706" i="2"/>
  <c r="D706" i="2"/>
  <c r="S706" i="2"/>
  <c r="O706" i="2"/>
  <c r="K706" i="2"/>
  <c r="R706" i="2"/>
  <c r="T705" i="2"/>
  <c r="U705" i="2" s="1"/>
  <c r="Q705" i="2" l="1"/>
  <c r="F705" i="2" s="1"/>
  <c r="E704" i="2"/>
  <c r="I704" i="2" s="1"/>
  <c r="J704" i="2"/>
  <c r="G705" i="2"/>
  <c r="H705" i="2"/>
  <c r="B709" i="2"/>
  <c r="C708" i="2"/>
  <c r="T706" i="2"/>
  <c r="U706" i="2" s="1"/>
  <c r="D707" i="2"/>
  <c r="N707" i="2"/>
  <c r="S707" i="2"/>
  <c r="O707" i="2"/>
  <c r="R707" i="2"/>
  <c r="L707" i="2"/>
  <c r="K707" i="2"/>
  <c r="M706" i="2"/>
  <c r="P706" i="2"/>
  <c r="E705" i="2" l="1"/>
  <c r="I705" i="2" s="1"/>
  <c r="P707" i="2"/>
  <c r="J705" i="2"/>
  <c r="M707" i="2"/>
  <c r="C709" i="2"/>
  <c r="B710" i="2"/>
  <c r="Q706" i="2"/>
  <c r="G706" i="2"/>
  <c r="H706" i="2"/>
  <c r="L708" i="2"/>
  <c r="S708" i="2"/>
  <c r="R708" i="2"/>
  <c r="K708" i="2"/>
  <c r="D708" i="2"/>
  <c r="N708" i="2"/>
  <c r="O708" i="2"/>
  <c r="T707" i="2"/>
  <c r="U707" i="2" s="1"/>
  <c r="Q707" i="2" l="1"/>
  <c r="F707" i="2" s="1"/>
  <c r="T708" i="2"/>
  <c r="U708" i="2" s="1"/>
  <c r="H708" i="2" s="1"/>
  <c r="P708" i="2"/>
  <c r="H707" i="2"/>
  <c r="G707" i="2"/>
  <c r="C710" i="2"/>
  <c r="B711" i="2"/>
  <c r="M708" i="2"/>
  <c r="L709" i="2"/>
  <c r="R709" i="2"/>
  <c r="D709" i="2"/>
  <c r="K709" i="2"/>
  <c r="S709" i="2"/>
  <c r="O709" i="2"/>
  <c r="N709" i="2"/>
  <c r="E706" i="2"/>
  <c r="I706" i="2" s="1"/>
  <c r="F706" i="2"/>
  <c r="J706" i="2" s="1"/>
  <c r="M709" i="2" l="1"/>
  <c r="E707" i="2"/>
  <c r="I707" i="2" s="1"/>
  <c r="Q708" i="2"/>
  <c r="F708" i="2" s="1"/>
  <c r="J708" i="2" s="1"/>
  <c r="T709" i="2"/>
  <c r="U709" i="2" s="1"/>
  <c r="G709" i="2" s="1"/>
  <c r="G708" i="2"/>
  <c r="C711" i="2"/>
  <c r="B712" i="2"/>
  <c r="P709" i="2"/>
  <c r="J707" i="2"/>
  <c r="S710" i="2"/>
  <c r="N710" i="2"/>
  <c r="O710" i="2"/>
  <c r="R710" i="2"/>
  <c r="K710" i="2"/>
  <c r="L710" i="2"/>
  <c r="D710" i="2"/>
  <c r="Q709" i="2" l="1"/>
  <c r="F709" i="2" s="1"/>
  <c r="E708" i="2"/>
  <c r="I708" i="2" s="1"/>
  <c r="H709" i="2"/>
  <c r="M710" i="2"/>
  <c r="D711" i="2"/>
  <c r="K711" i="2"/>
  <c r="S711" i="2"/>
  <c r="O711" i="2"/>
  <c r="R711" i="2"/>
  <c r="N711" i="2"/>
  <c r="L711" i="2"/>
  <c r="T710" i="2"/>
  <c r="U710" i="2" s="1"/>
  <c r="B713" i="2"/>
  <c r="C712" i="2"/>
  <c r="P710" i="2"/>
  <c r="E709" i="2" l="1"/>
  <c r="I709" i="2" s="1"/>
  <c r="Q710" i="2"/>
  <c r="E710" i="2" s="1"/>
  <c r="J709" i="2"/>
  <c r="T711" i="2"/>
  <c r="U711" i="2" s="1"/>
  <c r="G711" i="2" s="1"/>
  <c r="M711" i="2"/>
  <c r="H710" i="2"/>
  <c r="G710" i="2"/>
  <c r="C713" i="2"/>
  <c r="B714" i="2"/>
  <c r="R712" i="2"/>
  <c r="L712" i="2"/>
  <c r="N712" i="2"/>
  <c r="D712" i="2"/>
  <c r="K712" i="2"/>
  <c r="S712" i="2"/>
  <c r="O712" i="2"/>
  <c r="P711" i="2"/>
  <c r="Q711" i="2" l="1"/>
  <c r="F711" i="2" s="1"/>
  <c r="F710" i="2"/>
  <c r="J710" i="2" s="1"/>
  <c r="H711" i="2"/>
  <c r="M712" i="2"/>
  <c r="T712" i="2"/>
  <c r="U712" i="2" s="1"/>
  <c r="H712" i="2" s="1"/>
  <c r="I710" i="2"/>
  <c r="B715" i="2"/>
  <c r="C714" i="2"/>
  <c r="D713" i="2"/>
  <c r="K713" i="2"/>
  <c r="S713" i="2"/>
  <c r="O713" i="2"/>
  <c r="R713" i="2"/>
  <c r="L713" i="2"/>
  <c r="N713" i="2"/>
  <c r="P712" i="2"/>
  <c r="Q712" i="2" s="1"/>
  <c r="E711" i="2" l="1"/>
  <c r="I711" i="2" s="1"/>
  <c r="J711" i="2"/>
  <c r="G712" i="2"/>
  <c r="P713" i="2"/>
  <c r="F712" i="2"/>
  <c r="J712" i="2" s="1"/>
  <c r="E712" i="2"/>
  <c r="M713" i="2"/>
  <c r="B716" i="2"/>
  <c r="C715" i="2"/>
  <c r="L714" i="2"/>
  <c r="K714" i="2"/>
  <c r="O714" i="2"/>
  <c r="D714" i="2"/>
  <c r="N714" i="2"/>
  <c r="S714" i="2"/>
  <c r="R714" i="2"/>
  <c r="T713" i="2"/>
  <c r="U713" i="2" s="1"/>
  <c r="Q713" i="2" l="1"/>
  <c r="E713" i="2" s="1"/>
  <c r="T714" i="2"/>
  <c r="U714" i="2" s="1"/>
  <c r="H714" i="2" s="1"/>
  <c r="P714" i="2"/>
  <c r="I712" i="2"/>
  <c r="H713" i="2"/>
  <c r="G713" i="2"/>
  <c r="L715" i="2"/>
  <c r="S715" i="2"/>
  <c r="O715" i="2"/>
  <c r="D715" i="2"/>
  <c r="N715" i="2"/>
  <c r="R715" i="2"/>
  <c r="K715" i="2"/>
  <c r="M714" i="2"/>
  <c r="B717" i="2"/>
  <c r="C716" i="2"/>
  <c r="T715" i="2" l="1"/>
  <c r="U715" i="2" s="1"/>
  <c r="G715" i="2" s="1"/>
  <c r="Q714" i="2"/>
  <c r="F714" i="2" s="1"/>
  <c r="J714" i="2" s="1"/>
  <c r="F713" i="2"/>
  <c r="J713" i="2" s="1"/>
  <c r="P715" i="2"/>
  <c r="G714" i="2"/>
  <c r="I713" i="2"/>
  <c r="L716" i="2"/>
  <c r="N716" i="2"/>
  <c r="D716" i="2"/>
  <c r="K716" i="2"/>
  <c r="S716" i="2"/>
  <c r="O716" i="2"/>
  <c r="R716" i="2"/>
  <c r="M715" i="2"/>
  <c r="B718" i="2"/>
  <c r="C717" i="2"/>
  <c r="H715" i="2" l="1"/>
  <c r="E714" i="2"/>
  <c r="I714" i="2" s="1"/>
  <c r="T716" i="2"/>
  <c r="U716" i="2" s="1"/>
  <c r="H716" i="2" s="1"/>
  <c r="M716" i="2"/>
  <c r="Q715" i="2"/>
  <c r="E715" i="2" s="1"/>
  <c r="I715" i="2" s="1"/>
  <c r="C718" i="2"/>
  <c r="B719" i="2"/>
  <c r="R717" i="2"/>
  <c r="N717" i="2"/>
  <c r="D717" i="2"/>
  <c r="K717" i="2"/>
  <c r="O717" i="2"/>
  <c r="S717" i="2"/>
  <c r="L717" i="2"/>
  <c r="P716" i="2"/>
  <c r="Q716" i="2" l="1"/>
  <c r="F716" i="2" s="1"/>
  <c r="J716" i="2" s="1"/>
  <c r="G716" i="2"/>
  <c r="F715" i="2"/>
  <c r="J715" i="2" s="1"/>
  <c r="R718" i="2"/>
  <c r="K718" i="2"/>
  <c r="S718" i="2"/>
  <c r="O718" i="2"/>
  <c r="L718" i="2"/>
  <c r="N718" i="2"/>
  <c r="D718" i="2"/>
  <c r="B720" i="2"/>
  <c r="C719" i="2"/>
  <c r="P717" i="2"/>
  <c r="M717" i="2"/>
  <c r="T717" i="2"/>
  <c r="U717" i="2" s="1"/>
  <c r="E716" i="2" l="1"/>
  <c r="I716" i="2" s="1"/>
  <c r="Q717" i="2"/>
  <c r="E717" i="2" s="1"/>
  <c r="G717" i="2"/>
  <c r="H717" i="2"/>
  <c r="B721" i="2"/>
  <c r="C720" i="2"/>
  <c r="S719" i="2"/>
  <c r="O719" i="2"/>
  <c r="L719" i="2"/>
  <c r="R719" i="2"/>
  <c r="D719" i="2"/>
  <c r="N719" i="2"/>
  <c r="K719" i="2"/>
  <c r="T718" i="2"/>
  <c r="U718" i="2" s="1"/>
  <c r="P718" i="2"/>
  <c r="M718" i="2"/>
  <c r="P719" i="2" l="1"/>
  <c r="M719" i="2"/>
  <c r="F717" i="2"/>
  <c r="J717" i="2" s="1"/>
  <c r="B722" i="2"/>
  <c r="C721" i="2"/>
  <c r="G718" i="2"/>
  <c r="H718" i="2"/>
  <c r="D720" i="2"/>
  <c r="K720" i="2"/>
  <c r="L720" i="2"/>
  <c r="R720" i="2"/>
  <c r="N720" i="2"/>
  <c r="S720" i="2"/>
  <c r="O720" i="2"/>
  <c r="T719" i="2"/>
  <c r="U719" i="2" s="1"/>
  <c r="I717" i="2"/>
  <c r="Q718" i="2"/>
  <c r="Q719" i="2" l="1"/>
  <c r="F719" i="2" s="1"/>
  <c r="T720" i="2"/>
  <c r="U720" i="2" s="1"/>
  <c r="H720" i="2" s="1"/>
  <c r="G719" i="2"/>
  <c r="H719" i="2"/>
  <c r="D721" i="2"/>
  <c r="K721" i="2"/>
  <c r="N721" i="2"/>
  <c r="S721" i="2"/>
  <c r="O721" i="2"/>
  <c r="R721" i="2"/>
  <c r="L721" i="2"/>
  <c r="P720" i="2"/>
  <c r="C722" i="2"/>
  <c r="B723" i="2"/>
  <c r="M720" i="2"/>
  <c r="F718" i="2"/>
  <c r="J718" i="2" s="1"/>
  <c r="E718" i="2"/>
  <c r="I718" i="2" s="1"/>
  <c r="E719" i="2" l="1"/>
  <c r="I719" i="2" s="1"/>
  <c r="G720" i="2"/>
  <c r="T721" i="2"/>
  <c r="U721" i="2" s="1"/>
  <c r="H721" i="2" s="1"/>
  <c r="P721" i="2"/>
  <c r="J719" i="2"/>
  <c r="B724" i="2"/>
  <c r="C723" i="2"/>
  <c r="D722" i="2"/>
  <c r="N722" i="2"/>
  <c r="S722" i="2"/>
  <c r="O722" i="2"/>
  <c r="L722" i="2"/>
  <c r="R722" i="2"/>
  <c r="K722" i="2"/>
  <c r="Q720" i="2"/>
  <c r="M721" i="2"/>
  <c r="M722" i="2" l="1"/>
  <c r="G721" i="2"/>
  <c r="T722" i="2"/>
  <c r="U722" i="2" s="1"/>
  <c r="G722" i="2" s="1"/>
  <c r="Q721" i="2"/>
  <c r="F721" i="2" s="1"/>
  <c r="J721" i="2" s="1"/>
  <c r="B725" i="2"/>
  <c r="C724" i="2"/>
  <c r="E720" i="2"/>
  <c r="I720" i="2" s="1"/>
  <c r="F720" i="2"/>
  <c r="J720" i="2" s="1"/>
  <c r="R723" i="2"/>
  <c r="L723" i="2"/>
  <c r="K723" i="2"/>
  <c r="D723" i="2"/>
  <c r="N723" i="2"/>
  <c r="S723" i="2"/>
  <c r="O723" i="2"/>
  <c r="P722" i="2"/>
  <c r="Q722" i="2" l="1"/>
  <c r="E722" i="2" s="1"/>
  <c r="I722" i="2" s="1"/>
  <c r="H722" i="2"/>
  <c r="E721" i="2"/>
  <c r="I721" i="2" s="1"/>
  <c r="C725" i="2"/>
  <c r="B726" i="2"/>
  <c r="M723" i="2"/>
  <c r="L724" i="2"/>
  <c r="N724" i="2"/>
  <c r="K724" i="2"/>
  <c r="S724" i="2"/>
  <c r="O724" i="2"/>
  <c r="D724" i="2"/>
  <c r="R724" i="2"/>
  <c r="P723" i="2"/>
  <c r="T723" i="2"/>
  <c r="U723" i="2" s="1"/>
  <c r="F722" i="2" l="1"/>
  <c r="J722" i="2" s="1"/>
  <c r="Q723" i="2"/>
  <c r="G723" i="2"/>
  <c r="H723" i="2"/>
  <c r="L725" i="2"/>
  <c r="R725" i="2"/>
  <c r="K725" i="2"/>
  <c r="D725" i="2"/>
  <c r="N725" i="2"/>
  <c r="S725" i="2"/>
  <c r="O725" i="2"/>
  <c r="B727" i="2"/>
  <c r="C726" i="2"/>
  <c r="P724" i="2"/>
  <c r="T724" i="2"/>
  <c r="U724" i="2" s="1"/>
  <c r="M724" i="2"/>
  <c r="M725" i="2" l="1"/>
  <c r="E723" i="2"/>
  <c r="I723" i="2" s="1"/>
  <c r="F723" i="2"/>
  <c r="J723" i="2" s="1"/>
  <c r="T725" i="2"/>
  <c r="U725" i="2" s="1"/>
  <c r="H724" i="2"/>
  <c r="G724" i="2"/>
  <c r="C727" i="2"/>
  <c r="B728" i="2"/>
  <c r="L726" i="2"/>
  <c r="S726" i="2"/>
  <c r="R726" i="2"/>
  <c r="K726" i="2"/>
  <c r="D726" i="2"/>
  <c r="N726" i="2"/>
  <c r="O726" i="2"/>
  <c r="Q724" i="2"/>
  <c r="P725" i="2"/>
  <c r="Q725" i="2" s="1"/>
  <c r="T726" i="2" l="1"/>
  <c r="U726" i="2" s="1"/>
  <c r="H726" i="2" s="1"/>
  <c r="E725" i="2"/>
  <c r="F725" i="2"/>
  <c r="P726" i="2"/>
  <c r="D727" i="2"/>
  <c r="O727" i="2"/>
  <c r="R727" i="2"/>
  <c r="L727" i="2"/>
  <c r="N727" i="2"/>
  <c r="S727" i="2"/>
  <c r="K727" i="2"/>
  <c r="H725" i="2"/>
  <c r="G725" i="2"/>
  <c r="F724" i="2"/>
  <c r="J724" i="2" s="1"/>
  <c r="E724" i="2"/>
  <c r="I724" i="2" s="1"/>
  <c r="C728" i="2"/>
  <c r="B729" i="2"/>
  <c r="M726" i="2"/>
  <c r="G726" i="2" l="1"/>
  <c r="Q726" i="2"/>
  <c r="E726" i="2" s="1"/>
  <c r="P727" i="2"/>
  <c r="I725" i="2"/>
  <c r="C729" i="2"/>
  <c r="B730" i="2"/>
  <c r="J725" i="2"/>
  <c r="R728" i="2"/>
  <c r="N728" i="2"/>
  <c r="D728" i="2"/>
  <c r="K728" i="2"/>
  <c r="S728" i="2"/>
  <c r="O728" i="2"/>
  <c r="L728" i="2"/>
  <c r="M727" i="2"/>
  <c r="T727" i="2"/>
  <c r="U727" i="2" s="1"/>
  <c r="I726" i="2" l="1"/>
  <c r="F726" i="2"/>
  <c r="J726" i="2" s="1"/>
  <c r="Q727" i="2"/>
  <c r="F727" i="2" s="1"/>
  <c r="L729" i="2"/>
  <c r="R729" i="2"/>
  <c r="N729" i="2"/>
  <c r="D729" i="2"/>
  <c r="K729" i="2"/>
  <c r="S729" i="2"/>
  <c r="O729" i="2"/>
  <c r="P728" i="2"/>
  <c r="H727" i="2"/>
  <c r="G727" i="2"/>
  <c r="B731" i="2"/>
  <c r="C730" i="2"/>
  <c r="M728" i="2"/>
  <c r="T728" i="2"/>
  <c r="U728" i="2" s="1"/>
  <c r="M729" i="2" l="1"/>
  <c r="E727" i="2"/>
  <c r="I727" i="2" s="1"/>
  <c r="J727" i="2"/>
  <c r="B732" i="2"/>
  <c r="C731" i="2"/>
  <c r="P729" i="2"/>
  <c r="Q729" i="2" s="1"/>
  <c r="R730" i="2"/>
  <c r="N730" i="2"/>
  <c r="D730" i="2"/>
  <c r="O730" i="2"/>
  <c r="L730" i="2"/>
  <c r="S730" i="2"/>
  <c r="K730" i="2"/>
  <c r="Q728" i="2"/>
  <c r="G728" i="2"/>
  <c r="H728" i="2"/>
  <c r="T729" i="2"/>
  <c r="U729" i="2" s="1"/>
  <c r="T730" i="2" l="1"/>
  <c r="U730" i="2" s="1"/>
  <c r="H730" i="2" s="1"/>
  <c r="R731" i="2"/>
  <c r="D731" i="2"/>
  <c r="N731" i="2"/>
  <c r="L731" i="2"/>
  <c r="K731" i="2"/>
  <c r="S731" i="2"/>
  <c r="O731" i="2"/>
  <c r="P730" i="2"/>
  <c r="E729" i="2"/>
  <c r="F729" i="2"/>
  <c r="C732" i="2"/>
  <c r="B733" i="2"/>
  <c r="M730" i="2"/>
  <c r="H729" i="2"/>
  <c r="G729" i="2"/>
  <c r="F728" i="2"/>
  <c r="J728" i="2" s="1"/>
  <c r="E728" i="2"/>
  <c r="I728" i="2" s="1"/>
  <c r="M731" i="2" l="1"/>
  <c r="G730" i="2"/>
  <c r="T731" i="2"/>
  <c r="U731" i="2" s="1"/>
  <c r="H731" i="2" s="1"/>
  <c r="Q730" i="2"/>
  <c r="E730" i="2" s="1"/>
  <c r="C733" i="2"/>
  <c r="B734" i="2"/>
  <c r="P731" i="2"/>
  <c r="I729" i="2"/>
  <c r="R732" i="2"/>
  <c r="K732" i="2"/>
  <c r="D732" i="2"/>
  <c r="N732" i="2"/>
  <c r="S732" i="2"/>
  <c r="O732" i="2"/>
  <c r="L732" i="2"/>
  <c r="J729" i="2"/>
  <c r="Q731" i="2" l="1"/>
  <c r="F731" i="2" s="1"/>
  <c r="J731" i="2" s="1"/>
  <c r="I730" i="2"/>
  <c r="G731" i="2"/>
  <c r="F730" i="2"/>
  <c r="J730" i="2" s="1"/>
  <c r="M732" i="2"/>
  <c r="S733" i="2"/>
  <c r="O733" i="2"/>
  <c r="R733" i="2"/>
  <c r="K733" i="2"/>
  <c r="D733" i="2"/>
  <c r="N733" i="2"/>
  <c r="L733" i="2"/>
  <c r="T732" i="2"/>
  <c r="U732" i="2" s="1"/>
  <c r="B735" i="2"/>
  <c r="C734" i="2"/>
  <c r="P732" i="2"/>
  <c r="P733" i="2" l="1"/>
  <c r="Q732" i="2"/>
  <c r="F732" i="2" s="1"/>
  <c r="E731" i="2"/>
  <c r="I731" i="2" s="1"/>
  <c r="B736" i="2"/>
  <c r="C735" i="2"/>
  <c r="R734" i="2"/>
  <c r="K734" i="2"/>
  <c r="D734" i="2"/>
  <c r="N734" i="2"/>
  <c r="O734" i="2"/>
  <c r="S734" i="2"/>
  <c r="L734" i="2"/>
  <c r="T733" i="2"/>
  <c r="U733" i="2" s="1"/>
  <c r="G732" i="2"/>
  <c r="H732" i="2"/>
  <c r="M733" i="2"/>
  <c r="Q733" i="2" l="1"/>
  <c r="F733" i="2" s="1"/>
  <c r="E732" i="2"/>
  <c r="I732" i="2" s="1"/>
  <c r="M734" i="2"/>
  <c r="T734" i="2"/>
  <c r="U734" i="2" s="1"/>
  <c r="J732" i="2"/>
  <c r="B737" i="2"/>
  <c r="C736" i="2"/>
  <c r="G733" i="2"/>
  <c r="H733" i="2"/>
  <c r="L735" i="2"/>
  <c r="S735" i="2"/>
  <c r="O735" i="2"/>
  <c r="R735" i="2"/>
  <c r="N735" i="2"/>
  <c r="D735" i="2"/>
  <c r="K735" i="2"/>
  <c r="P734" i="2"/>
  <c r="M735" i="2" l="1"/>
  <c r="E733" i="2"/>
  <c r="I733" i="2" s="1"/>
  <c r="T735" i="2"/>
  <c r="U735" i="2" s="1"/>
  <c r="H735" i="2" s="1"/>
  <c r="Q734" i="2"/>
  <c r="E734" i="2" s="1"/>
  <c r="J733" i="2"/>
  <c r="D736" i="2"/>
  <c r="K736" i="2"/>
  <c r="S736" i="2"/>
  <c r="O736" i="2"/>
  <c r="L736" i="2"/>
  <c r="N736" i="2"/>
  <c r="R736" i="2"/>
  <c r="B738" i="2"/>
  <c r="C737" i="2"/>
  <c r="P735" i="2"/>
  <c r="G734" i="2"/>
  <c r="H734" i="2"/>
  <c r="Q735" i="2" l="1"/>
  <c r="E735" i="2" s="1"/>
  <c r="T736" i="2"/>
  <c r="U736" i="2" s="1"/>
  <c r="H736" i="2" s="1"/>
  <c r="G735" i="2"/>
  <c r="F734" i="2"/>
  <c r="J734" i="2" s="1"/>
  <c r="P736" i="2"/>
  <c r="M736" i="2"/>
  <c r="I734" i="2"/>
  <c r="R737" i="2"/>
  <c r="N737" i="2"/>
  <c r="S737" i="2"/>
  <c r="D737" i="2"/>
  <c r="K737" i="2"/>
  <c r="O737" i="2"/>
  <c r="L737" i="2"/>
  <c r="B739" i="2"/>
  <c r="C738" i="2"/>
  <c r="F735" i="2" l="1"/>
  <c r="J735" i="2" s="1"/>
  <c r="G736" i="2"/>
  <c r="I735" i="2"/>
  <c r="M737" i="2"/>
  <c r="T737" i="2"/>
  <c r="U737" i="2" s="1"/>
  <c r="H737" i="2" s="1"/>
  <c r="Q736" i="2"/>
  <c r="E736" i="2" s="1"/>
  <c r="B740" i="2"/>
  <c r="C739" i="2"/>
  <c r="D738" i="2"/>
  <c r="K738" i="2"/>
  <c r="L738" i="2"/>
  <c r="S738" i="2"/>
  <c r="O738" i="2"/>
  <c r="R738" i="2"/>
  <c r="N738" i="2"/>
  <c r="P737" i="2"/>
  <c r="I736" i="2" l="1"/>
  <c r="G737" i="2"/>
  <c r="Q737" i="2"/>
  <c r="F737" i="2" s="1"/>
  <c r="J737" i="2" s="1"/>
  <c r="M738" i="2"/>
  <c r="T738" i="2"/>
  <c r="U738" i="2" s="1"/>
  <c r="H738" i="2" s="1"/>
  <c r="F736" i="2"/>
  <c r="J736" i="2" s="1"/>
  <c r="C740" i="2"/>
  <c r="B741" i="2"/>
  <c r="P738" i="2"/>
  <c r="S739" i="2"/>
  <c r="L739" i="2"/>
  <c r="R739" i="2"/>
  <c r="D739" i="2"/>
  <c r="K739" i="2"/>
  <c r="O739" i="2"/>
  <c r="N739" i="2"/>
  <c r="E737" i="2" l="1"/>
  <c r="I737" i="2" s="1"/>
  <c r="Q738" i="2"/>
  <c r="E738" i="2" s="1"/>
  <c r="G738" i="2"/>
  <c r="M739" i="2"/>
  <c r="B742" i="2"/>
  <c r="C741" i="2"/>
  <c r="T739" i="2"/>
  <c r="U739" i="2" s="1"/>
  <c r="L740" i="2"/>
  <c r="O740" i="2"/>
  <c r="R740" i="2"/>
  <c r="K740" i="2"/>
  <c r="D740" i="2"/>
  <c r="N740" i="2"/>
  <c r="S740" i="2"/>
  <c r="P739" i="2"/>
  <c r="M740" i="2" l="1"/>
  <c r="F738" i="2"/>
  <c r="J738" i="2" s="1"/>
  <c r="P740" i="2"/>
  <c r="I738" i="2"/>
  <c r="Q739" i="2"/>
  <c r="F739" i="2" s="1"/>
  <c r="H739" i="2"/>
  <c r="G739" i="2"/>
  <c r="B743" i="2"/>
  <c r="C742" i="2"/>
  <c r="T740" i="2"/>
  <c r="U740" i="2" s="1"/>
  <c r="R741" i="2"/>
  <c r="K741" i="2"/>
  <c r="D741" i="2"/>
  <c r="N741" i="2"/>
  <c r="S741" i="2"/>
  <c r="O741" i="2"/>
  <c r="L741" i="2"/>
  <c r="Q740" i="2" l="1"/>
  <c r="F740" i="2" s="1"/>
  <c r="E739" i="2"/>
  <c r="I739" i="2" s="1"/>
  <c r="M741" i="2"/>
  <c r="P741" i="2"/>
  <c r="J739" i="2"/>
  <c r="T741" i="2"/>
  <c r="U741" i="2" s="1"/>
  <c r="C743" i="2"/>
  <c r="B744" i="2"/>
  <c r="S742" i="2"/>
  <c r="O742" i="2"/>
  <c r="L742" i="2"/>
  <c r="R742" i="2"/>
  <c r="K742" i="2"/>
  <c r="D742" i="2"/>
  <c r="N742" i="2"/>
  <c r="G740" i="2"/>
  <c r="H740" i="2"/>
  <c r="E740" i="2" l="1"/>
  <c r="I740" i="2" s="1"/>
  <c r="M742" i="2"/>
  <c r="Q741" i="2"/>
  <c r="F741" i="2" s="1"/>
  <c r="G741" i="2"/>
  <c r="H741" i="2"/>
  <c r="O743" i="2"/>
  <c r="D743" i="2"/>
  <c r="L743" i="2"/>
  <c r="R743" i="2"/>
  <c r="K743" i="2"/>
  <c r="S743" i="2"/>
  <c r="N743" i="2"/>
  <c r="P742" i="2"/>
  <c r="Q742" i="2" s="1"/>
  <c r="B745" i="2"/>
  <c r="C744" i="2"/>
  <c r="J740" i="2"/>
  <c r="T742" i="2"/>
  <c r="U742" i="2" s="1"/>
  <c r="E741" i="2" l="1"/>
  <c r="I741" i="2" s="1"/>
  <c r="T743" i="2"/>
  <c r="U743" i="2" s="1"/>
  <c r="G743" i="2" s="1"/>
  <c r="M743" i="2"/>
  <c r="J741" i="2"/>
  <c r="E742" i="2"/>
  <c r="F742" i="2"/>
  <c r="C745" i="2"/>
  <c r="B746" i="2"/>
  <c r="H742" i="2"/>
  <c r="G742" i="2"/>
  <c r="D744" i="2"/>
  <c r="K744" i="2"/>
  <c r="O744" i="2"/>
  <c r="L744" i="2"/>
  <c r="R744" i="2"/>
  <c r="N744" i="2"/>
  <c r="S744" i="2"/>
  <c r="P743" i="2"/>
  <c r="Q743" i="2" l="1"/>
  <c r="E743" i="2" s="1"/>
  <c r="I743" i="2" s="1"/>
  <c r="H743" i="2"/>
  <c r="J742" i="2"/>
  <c r="I742" i="2"/>
  <c r="R745" i="2"/>
  <c r="S745" i="2"/>
  <c r="O745" i="2"/>
  <c r="L745" i="2"/>
  <c r="K745" i="2"/>
  <c r="D745" i="2"/>
  <c r="N745" i="2"/>
  <c r="T744" i="2"/>
  <c r="U744" i="2" s="1"/>
  <c r="C746" i="2"/>
  <c r="B747" i="2"/>
  <c r="P744" i="2"/>
  <c r="M744" i="2"/>
  <c r="F743" i="2" l="1"/>
  <c r="J743" i="2" s="1"/>
  <c r="P745" i="2"/>
  <c r="T745" i="2"/>
  <c r="U745" i="2" s="1"/>
  <c r="H745" i="2" s="1"/>
  <c r="M745" i="2"/>
  <c r="C747" i="2"/>
  <c r="B748" i="2"/>
  <c r="H744" i="2"/>
  <c r="G744" i="2"/>
  <c r="Q744" i="2"/>
  <c r="D746" i="2"/>
  <c r="S746" i="2"/>
  <c r="O746" i="2"/>
  <c r="N746" i="2"/>
  <c r="R746" i="2"/>
  <c r="L746" i="2"/>
  <c r="K746" i="2"/>
  <c r="Q745" i="2" l="1"/>
  <c r="E745" i="2" s="1"/>
  <c r="M746" i="2"/>
  <c r="G745" i="2"/>
  <c r="T746" i="2"/>
  <c r="U746" i="2" s="1"/>
  <c r="H746" i="2" s="1"/>
  <c r="S747" i="2"/>
  <c r="O747" i="2"/>
  <c r="L747" i="2"/>
  <c r="R747" i="2"/>
  <c r="K747" i="2"/>
  <c r="N747" i="2"/>
  <c r="D747" i="2"/>
  <c r="C748" i="2"/>
  <c r="B749" i="2"/>
  <c r="E744" i="2"/>
  <c r="I744" i="2" s="1"/>
  <c r="F744" i="2"/>
  <c r="J744" i="2" s="1"/>
  <c r="P746" i="2"/>
  <c r="Q746" i="2" l="1"/>
  <c r="F746" i="2" s="1"/>
  <c r="J746" i="2" s="1"/>
  <c r="F745" i="2"/>
  <c r="J745" i="2" s="1"/>
  <c r="P747" i="2"/>
  <c r="M747" i="2"/>
  <c r="G746" i="2"/>
  <c r="I745" i="2"/>
  <c r="B750" i="2"/>
  <c r="C749" i="2"/>
  <c r="R748" i="2"/>
  <c r="N748" i="2"/>
  <c r="D748" i="2"/>
  <c r="K748" i="2"/>
  <c r="L748" i="2"/>
  <c r="O748" i="2"/>
  <c r="S748" i="2"/>
  <c r="T747" i="2"/>
  <c r="U747" i="2" s="1"/>
  <c r="E746" i="2" l="1"/>
  <c r="I746" i="2" s="1"/>
  <c r="Q747" i="2"/>
  <c r="E747" i="2" s="1"/>
  <c r="T748" i="2"/>
  <c r="U748" i="2" s="1"/>
  <c r="H748" i="2" s="1"/>
  <c r="H747" i="2"/>
  <c r="G747" i="2"/>
  <c r="S749" i="2"/>
  <c r="O749" i="2"/>
  <c r="R749" i="2"/>
  <c r="N749" i="2"/>
  <c r="D749" i="2"/>
  <c r="K749" i="2"/>
  <c r="L749" i="2"/>
  <c r="M748" i="2"/>
  <c r="P748" i="2"/>
  <c r="B751" i="2"/>
  <c r="C750" i="2"/>
  <c r="F747" i="2" l="1"/>
  <c r="J747" i="2" s="1"/>
  <c r="G748" i="2"/>
  <c r="T749" i="2"/>
  <c r="U749" i="2" s="1"/>
  <c r="H749" i="2" s="1"/>
  <c r="Q748" i="2"/>
  <c r="F748" i="2" s="1"/>
  <c r="J748" i="2" s="1"/>
  <c r="I747" i="2"/>
  <c r="P749" i="2"/>
  <c r="L750" i="2"/>
  <c r="R750" i="2"/>
  <c r="K750" i="2"/>
  <c r="D750" i="2"/>
  <c r="N750" i="2"/>
  <c r="S750" i="2"/>
  <c r="O750" i="2"/>
  <c r="B752" i="2"/>
  <c r="C751" i="2"/>
  <c r="M749" i="2"/>
  <c r="Q749" i="2" l="1"/>
  <c r="E749" i="2" s="1"/>
  <c r="G749" i="2"/>
  <c r="E748" i="2"/>
  <c r="I748" i="2" s="1"/>
  <c r="P750" i="2"/>
  <c r="B753" i="2"/>
  <c r="C752" i="2"/>
  <c r="T750" i="2"/>
  <c r="U750" i="2" s="1"/>
  <c r="D751" i="2"/>
  <c r="K751" i="2"/>
  <c r="R751" i="2"/>
  <c r="L751" i="2"/>
  <c r="N751" i="2"/>
  <c r="S751" i="2"/>
  <c r="O751" i="2"/>
  <c r="M750" i="2"/>
  <c r="I749" i="2" l="1"/>
  <c r="F749" i="2"/>
  <c r="J749" i="2" s="1"/>
  <c r="Q750" i="2"/>
  <c r="E750" i="2" s="1"/>
  <c r="T751" i="2"/>
  <c r="U751" i="2" s="1"/>
  <c r="H751" i="2" s="1"/>
  <c r="H750" i="2"/>
  <c r="G750" i="2"/>
  <c r="P751" i="2"/>
  <c r="B754" i="2"/>
  <c r="C753" i="2"/>
  <c r="M751" i="2"/>
  <c r="D752" i="2"/>
  <c r="N752" i="2"/>
  <c r="R752" i="2"/>
  <c r="O752" i="2"/>
  <c r="S752" i="2"/>
  <c r="K752" i="2"/>
  <c r="L752" i="2"/>
  <c r="F750" i="2" l="1"/>
  <c r="J750" i="2" s="1"/>
  <c r="M752" i="2"/>
  <c r="T752" i="2"/>
  <c r="U752" i="2" s="1"/>
  <c r="G752" i="2" s="1"/>
  <c r="G751" i="2"/>
  <c r="P752" i="2"/>
  <c r="Q751" i="2"/>
  <c r="E751" i="2" s="1"/>
  <c r="I750" i="2"/>
  <c r="C754" i="2"/>
  <c r="B755" i="2"/>
  <c r="L753" i="2"/>
  <c r="S753" i="2"/>
  <c r="O753" i="2"/>
  <c r="R753" i="2"/>
  <c r="K753" i="2"/>
  <c r="D753" i="2"/>
  <c r="N753" i="2"/>
  <c r="M753" i="2" l="1"/>
  <c r="H752" i="2"/>
  <c r="I751" i="2"/>
  <c r="Q752" i="2"/>
  <c r="E752" i="2" s="1"/>
  <c r="I752" i="2" s="1"/>
  <c r="T753" i="2"/>
  <c r="U753" i="2" s="1"/>
  <c r="H753" i="2" s="1"/>
  <c r="F751" i="2"/>
  <c r="J751" i="2" s="1"/>
  <c r="P753" i="2"/>
  <c r="S754" i="2"/>
  <c r="O754" i="2"/>
  <c r="L754" i="2"/>
  <c r="R754" i="2"/>
  <c r="K754" i="2"/>
  <c r="D754" i="2"/>
  <c r="N754" i="2"/>
  <c r="C755" i="2"/>
  <c r="B756" i="2"/>
  <c r="Q753" i="2" l="1"/>
  <c r="F753" i="2" s="1"/>
  <c r="J753" i="2" s="1"/>
  <c r="F752" i="2"/>
  <c r="J752" i="2" s="1"/>
  <c r="G753" i="2"/>
  <c r="T754" i="2"/>
  <c r="U754" i="2" s="1"/>
  <c r="H754" i="2" s="1"/>
  <c r="P754" i="2"/>
  <c r="O755" i="2"/>
  <c r="L755" i="2"/>
  <c r="N755" i="2"/>
  <c r="S755" i="2"/>
  <c r="R755" i="2"/>
  <c r="D755" i="2"/>
  <c r="K755" i="2"/>
  <c r="C756" i="2"/>
  <c r="B757" i="2"/>
  <c r="M754" i="2"/>
  <c r="E753" i="2" l="1"/>
  <c r="I753" i="2" s="1"/>
  <c r="M755" i="2"/>
  <c r="G754" i="2"/>
  <c r="T755" i="2"/>
  <c r="U755" i="2" s="1"/>
  <c r="H755" i="2" s="1"/>
  <c r="Q754" i="2"/>
  <c r="E754" i="2" s="1"/>
  <c r="P755" i="2"/>
  <c r="R756" i="2"/>
  <c r="D756" i="2"/>
  <c r="N756" i="2"/>
  <c r="S756" i="2"/>
  <c r="O756" i="2"/>
  <c r="L756" i="2"/>
  <c r="K756" i="2"/>
  <c r="C757" i="2"/>
  <c r="B758" i="2"/>
  <c r="I754" i="2" l="1"/>
  <c r="Q755" i="2"/>
  <c r="F755" i="2" s="1"/>
  <c r="J755" i="2" s="1"/>
  <c r="M756" i="2"/>
  <c r="F754" i="2"/>
  <c r="J754" i="2" s="1"/>
  <c r="G755" i="2"/>
  <c r="T756" i="2"/>
  <c r="U756" i="2" s="1"/>
  <c r="R757" i="2"/>
  <c r="L757" i="2"/>
  <c r="K757" i="2"/>
  <c r="D757" i="2"/>
  <c r="N757" i="2"/>
  <c r="S757" i="2"/>
  <c r="O757" i="2"/>
  <c r="C758" i="2"/>
  <c r="B759" i="2"/>
  <c r="P756" i="2"/>
  <c r="Q756" i="2" l="1"/>
  <c r="F756" i="2" s="1"/>
  <c r="E755" i="2"/>
  <c r="I755" i="2" s="1"/>
  <c r="P757" i="2"/>
  <c r="T757" i="2"/>
  <c r="U757" i="2" s="1"/>
  <c r="H757" i="2" s="1"/>
  <c r="M757" i="2"/>
  <c r="H756" i="2"/>
  <c r="G756" i="2"/>
  <c r="C759" i="2"/>
  <c r="B760" i="2"/>
  <c r="L758" i="2"/>
  <c r="R758" i="2"/>
  <c r="N758" i="2"/>
  <c r="O758" i="2"/>
  <c r="D758" i="2"/>
  <c r="K758" i="2"/>
  <c r="S758" i="2"/>
  <c r="E756" i="2" l="1"/>
  <c r="I756" i="2" s="1"/>
  <c r="Q757" i="2"/>
  <c r="E757" i="2" s="1"/>
  <c r="M758" i="2"/>
  <c r="T758" i="2"/>
  <c r="U758" i="2" s="1"/>
  <c r="H758" i="2" s="1"/>
  <c r="G757" i="2"/>
  <c r="J756" i="2"/>
  <c r="S759" i="2"/>
  <c r="O759" i="2"/>
  <c r="D759" i="2"/>
  <c r="N759" i="2"/>
  <c r="L759" i="2"/>
  <c r="R759" i="2"/>
  <c r="K759" i="2"/>
  <c r="P758" i="2"/>
  <c r="B761" i="2"/>
  <c r="C760" i="2"/>
  <c r="I757" i="2" l="1"/>
  <c r="F757" i="2"/>
  <c r="J757" i="2" s="1"/>
  <c r="Q758" i="2"/>
  <c r="F758" i="2" s="1"/>
  <c r="J758" i="2" s="1"/>
  <c r="G758" i="2"/>
  <c r="B762" i="2"/>
  <c r="C761" i="2"/>
  <c r="S760" i="2"/>
  <c r="O760" i="2"/>
  <c r="R760" i="2"/>
  <c r="L760" i="2"/>
  <c r="D760" i="2"/>
  <c r="N760" i="2"/>
  <c r="K760" i="2"/>
  <c r="T759" i="2"/>
  <c r="U759" i="2" s="1"/>
  <c r="M759" i="2"/>
  <c r="P759" i="2"/>
  <c r="M760" i="2" l="1"/>
  <c r="E758" i="2"/>
  <c r="I758" i="2" s="1"/>
  <c r="P760" i="2"/>
  <c r="Q759" i="2"/>
  <c r="E759" i="2" s="1"/>
  <c r="B763" i="2"/>
  <c r="C762" i="2"/>
  <c r="T760" i="2"/>
  <c r="U760" i="2" s="1"/>
  <c r="G759" i="2"/>
  <c r="H759" i="2"/>
  <c r="L761" i="2"/>
  <c r="R761" i="2"/>
  <c r="N761" i="2"/>
  <c r="S761" i="2"/>
  <c r="O761" i="2"/>
  <c r="D761" i="2"/>
  <c r="K761" i="2"/>
  <c r="Q760" i="2" l="1"/>
  <c r="E760" i="2" s="1"/>
  <c r="F759" i="2"/>
  <c r="J759" i="2" s="1"/>
  <c r="C763" i="2"/>
  <c r="B764" i="2"/>
  <c r="R762" i="2"/>
  <c r="K762" i="2"/>
  <c r="D762" i="2"/>
  <c r="N762" i="2"/>
  <c r="S762" i="2"/>
  <c r="L762" i="2"/>
  <c r="O762" i="2"/>
  <c r="T761" i="2"/>
  <c r="U761" i="2" s="1"/>
  <c r="I759" i="2"/>
  <c r="M761" i="2"/>
  <c r="P761" i="2"/>
  <c r="G760" i="2"/>
  <c r="H760" i="2"/>
  <c r="F760" i="2" l="1"/>
  <c r="J760" i="2" s="1"/>
  <c r="Q761" i="2"/>
  <c r="E761" i="2" s="1"/>
  <c r="I760" i="2"/>
  <c r="H761" i="2"/>
  <c r="G761" i="2"/>
  <c r="C764" i="2"/>
  <c r="B765" i="2"/>
  <c r="P762" i="2"/>
  <c r="T762" i="2"/>
  <c r="U762" i="2" s="1"/>
  <c r="D763" i="2"/>
  <c r="N763" i="2"/>
  <c r="S763" i="2"/>
  <c r="O763" i="2"/>
  <c r="L763" i="2"/>
  <c r="R763" i="2"/>
  <c r="K763" i="2"/>
  <c r="M762" i="2"/>
  <c r="T763" i="2" l="1"/>
  <c r="U763" i="2" s="1"/>
  <c r="G763" i="2" s="1"/>
  <c r="F761" i="2"/>
  <c r="J761" i="2" s="1"/>
  <c r="Q762" i="2"/>
  <c r="F762" i="2" s="1"/>
  <c r="I761" i="2"/>
  <c r="P763" i="2"/>
  <c r="L764" i="2"/>
  <c r="R764" i="2"/>
  <c r="K764" i="2"/>
  <c r="D764" i="2"/>
  <c r="N764" i="2"/>
  <c r="S764" i="2"/>
  <c r="O764" i="2"/>
  <c r="M763" i="2"/>
  <c r="G762" i="2"/>
  <c r="H762" i="2"/>
  <c r="C765" i="2"/>
  <c r="B766" i="2"/>
  <c r="E762" i="2" l="1"/>
  <c r="I762" i="2" s="1"/>
  <c r="H763" i="2"/>
  <c r="Q763" i="2"/>
  <c r="E763" i="2" s="1"/>
  <c r="I763" i="2" s="1"/>
  <c r="R765" i="2"/>
  <c r="N765" i="2"/>
  <c r="S765" i="2"/>
  <c r="O765" i="2"/>
  <c r="D765" i="2"/>
  <c r="K765" i="2"/>
  <c r="L765" i="2"/>
  <c r="P764" i="2"/>
  <c r="J762" i="2"/>
  <c r="B767" i="2"/>
  <c r="C766" i="2"/>
  <c r="T764" i="2"/>
  <c r="U764" i="2" s="1"/>
  <c r="M764" i="2"/>
  <c r="M765" i="2" l="1"/>
  <c r="T765" i="2"/>
  <c r="U765" i="2" s="1"/>
  <c r="G765" i="2" s="1"/>
  <c r="Q764" i="2"/>
  <c r="F764" i="2" s="1"/>
  <c r="F763" i="2"/>
  <c r="J763" i="2" s="1"/>
  <c r="P765" i="2"/>
  <c r="D766" i="2"/>
  <c r="K766" i="2"/>
  <c r="S766" i="2"/>
  <c r="O766" i="2"/>
  <c r="L766" i="2"/>
  <c r="R766" i="2"/>
  <c r="N766" i="2"/>
  <c r="G764" i="2"/>
  <c r="H764" i="2"/>
  <c r="C767" i="2"/>
  <c r="B768" i="2"/>
  <c r="Q765" i="2" l="1"/>
  <c r="E765" i="2" s="1"/>
  <c r="I765" i="2" s="1"/>
  <c r="H765" i="2"/>
  <c r="T766" i="2"/>
  <c r="U766" i="2" s="1"/>
  <c r="G766" i="2" s="1"/>
  <c r="E764" i="2"/>
  <c r="I764" i="2" s="1"/>
  <c r="M766" i="2"/>
  <c r="J764" i="2"/>
  <c r="R767" i="2"/>
  <c r="K767" i="2"/>
  <c r="D767" i="2"/>
  <c r="N767" i="2"/>
  <c r="S767" i="2"/>
  <c r="O767" i="2"/>
  <c r="L767" i="2"/>
  <c r="B769" i="2"/>
  <c r="C768" i="2"/>
  <c r="P766" i="2"/>
  <c r="Q766" i="2" l="1"/>
  <c r="F766" i="2" s="1"/>
  <c r="F765" i="2"/>
  <c r="J765" i="2" s="1"/>
  <c r="H766" i="2"/>
  <c r="P767" i="2"/>
  <c r="B770" i="2"/>
  <c r="C769" i="2"/>
  <c r="R768" i="2"/>
  <c r="K768" i="2"/>
  <c r="S768" i="2"/>
  <c r="O768" i="2"/>
  <c r="L768" i="2"/>
  <c r="D768" i="2"/>
  <c r="N768" i="2"/>
  <c r="T767" i="2"/>
  <c r="U767" i="2" s="1"/>
  <c r="M767" i="2"/>
  <c r="E766" i="2" l="1"/>
  <c r="I766" i="2" s="1"/>
  <c r="T768" i="2"/>
  <c r="U768" i="2" s="1"/>
  <c r="H768" i="2" s="1"/>
  <c r="J766" i="2"/>
  <c r="Q767" i="2"/>
  <c r="F767" i="2" s="1"/>
  <c r="M768" i="2"/>
  <c r="C770" i="2"/>
  <c r="B771" i="2"/>
  <c r="P768" i="2"/>
  <c r="G767" i="2"/>
  <c r="H767" i="2"/>
  <c r="R769" i="2"/>
  <c r="K769" i="2"/>
  <c r="L769" i="2"/>
  <c r="D769" i="2"/>
  <c r="N769" i="2"/>
  <c r="S769" i="2"/>
  <c r="O769" i="2"/>
  <c r="G768" i="2" l="1"/>
  <c r="E767" i="2"/>
  <c r="I767" i="2" s="1"/>
  <c r="S770" i="2"/>
  <c r="O770" i="2"/>
  <c r="R770" i="2"/>
  <c r="K770" i="2"/>
  <c r="L770" i="2"/>
  <c r="D770" i="2"/>
  <c r="N770" i="2"/>
  <c r="C771" i="2"/>
  <c r="B772" i="2"/>
  <c r="P769" i="2"/>
  <c r="T769" i="2"/>
  <c r="U769" i="2" s="1"/>
  <c r="Q768" i="2"/>
  <c r="M769" i="2"/>
  <c r="J767" i="2"/>
  <c r="Q769" i="2" l="1"/>
  <c r="E769" i="2" s="1"/>
  <c r="B773" i="2"/>
  <c r="C772" i="2"/>
  <c r="F768" i="2"/>
  <c r="J768" i="2" s="1"/>
  <c r="E768" i="2"/>
  <c r="I768" i="2" s="1"/>
  <c r="D771" i="2"/>
  <c r="N771" i="2"/>
  <c r="O771" i="2"/>
  <c r="L771" i="2"/>
  <c r="R771" i="2"/>
  <c r="K771" i="2"/>
  <c r="S771" i="2"/>
  <c r="P770" i="2"/>
  <c r="T770" i="2"/>
  <c r="U770" i="2" s="1"/>
  <c r="G769" i="2"/>
  <c r="H769" i="2"/>
  <c r="M770" i="2"/>
  <c r="F769" i="2" l="1"/>
  <c r="J769" i="2" s="1"/>
  <c r="Q770" i="2"/>
  <c r="F770" i="2" s="1"/>
  <c r="I769" i="2"/>
  <c r="G770" i="2"/>
  <c r="H770" i="2"/>
  <c r="B774" i="2"/>
  <c r="C773" i="2"/>
  <c r="T771" i="2"/>
  <c r="U771" i="2" s="1"/>
  <c r="K772" i="2"/>
  <c r="S772" i="2"/>
  <c r="O772" i="2"/>
  <c r="L772" i="2"/>
  <c r="R772" i="2"/>
  <c r="N772" i="2"/>
  <c r="D772" i="2"/>
  <c r="M771" i="2"/>
  <c r="P771" i="2"/>
  <c r="T772" i="2" l="1"/>
  <c r="U772" i="2" s="1"/>
  <c r="G772" i="2" s="1"/>
  <c r="Q771" i="2"/>
  <c r="F771" i="2" s="1"/>
  <c r="M772" i="2"/>
  <c r="E770" i="2"/>
  <c r="I770" i="2" s="1"/>
  <c r="P772" i="2"/>
  <c r="J770" i="2"/>
  <c r="R773" i="2"/>
  <c r="D773" i="2"/>
  <c r="N773" i="2"/>
  <c r="S773" i="2"/>
  <c r="O773" i="2"/>
  <c r="L773" i="2"/>
  <c r="K773" i="2"/>
  <c r="H771" i="2"/>
  <c r="G771" i="2"/>
  <c r="C774" i="2"/>
  <c r="B775" i="2"/>
  <c r="Q772" i="2" l="1"/>
  <c r="E772" i="2" s="1"/>
  <c r="I772" i="2" s="1"/>
  <c r="E771" i="2"/>
  <c r="I771" i="2" s="1"/>
  <c r="H772" i="2"/>
  <c r="M773" i="2"/>
  <c r="P773" i="2"/>
  <c r="J771" i="2"/>
  <c r="T773" i="2"/>
  <c r="U773" i="2" s="1"/>
  <c r="D774" i="2"/>
  <c r="N774" i="2"/>
  <c r="S774" i="2"/>
  <c r="O774" i="2"/>
  <c r="L774" i="2"/>
  <c r="R774" i="2"/>
  <c r="K774" i="2"/>
  <c r="B776" i="2"/>
  <c r="C775" i="2"/>
  <c r="F772" i="2" l="1"/>
  <c r="J772" i="2" s="1"/>
  <c r="Q773" i="2"/>
  <c r="F773" i="2" s="1"/>
  <c r="T774" i="2"/>
  <c r="U774" i="2" s="1"/>
  <c r="H774" i="2" s="1"/>
  <c r="P774" i="2"/>
  <c r="C776" i="2"/>
  <c r="B777" i="2"/>
  <c r="S775" i="2"/>
  <c r="O775" i="2"/>
  <c r="L775" i="2"/>
  <c r="R775" i="2"/>
  <c r="K775" i="2"/>
  <c r="D775" i="2"/>
  <c r="N775" i="2"/>
  <c r="M774" i="2"/>
  <c r="H773" i="2"/>
  <c r="G773" i="2"/>
  <c r="E773" i="2" l="1"/>
  <c r="I773" i="2" s="1"/>
  <c r="J773" i="2"/>
  <c r="Q774" i="2"/>
  <c r="F774" i="2" s="1"/>
  <c r="J774" i="2" s="1"/>
  <c r="M775" i="2"/>
  <c r="G774" i="2"/>
  <c r="T775" i="2"/>
  <c r="U775" i="2" s="1"/>
  <c r="G775" i="2" s="1"/>
  <c r="C777" i="2"/>
  <c r="B778" i="2"/>
  <c r="L776" i="2"/>
  <c r="K776" i="2"/>
  <c r="R776" i="2"/>
  <c r="D776" i="2"/>
  <c r="N776" i="2"/>
  <c r="S776" i="2"/>
  <c r="O776" i="2"/>
  <c r="P775" i="2"/>
  <c r="Q775" i="2" l="1"/>
  <c r="E775" i="2" s="1"/>
  <c r="I775" i="2" s="1"/>
  <c r="M776" i="2"/>
  <c r="E774" i="2"/>
  <c r="I774" i="2" s="1"/>
  <c r="H775" i="2"/>
  <c r="P776" i="2"/>
  <c r="D777" i="2"/>
  <c r="K777" i="2"/>
  <c r="S777" i="2"/>
  <c r="O777" i="2"/>
  <c r="R777" i="2"/>
  <c r="L777" i="2"/>
  <c r="N777" i="2"/>
  <c r="T776" i="2"/>
  <c r="U776" i="2" s="1"/>
  <c r="B779" i="2"/>
  <c r="C778" i="2"/>
  <c r="F775" i="2" l="1"/>
  <c r="J775" i="2" s="1"/>
  <c r="T777" i="2"/>
  <c r="U777" i="2" s="1"/>
  <c r="G777" i="2" s="1"/>
  <c r="Q776" i="2"/>
  <c r="F776" i="2" s="1"/>
  <c r="D778" i="2"/>
  <c r="N778" i="2"/>
  <c r="L778" i="2"/>
  <c r="S778" i="2"/>
  <c r="O778" i="2"/>
  <c r="R778" i="2"/>
  <c r="K778" i="2"/>
  <c r="M777" i="2"/>
  <c r="B780" i="2"/>
  <c r="C779" i="2"/>
  <c r="P777" i="2"/>
  <c r="G776" i="2"/>
  <c r="H776" i="2"/>
  <c r="M778" i="2" l="1"/>
  <c r="H777" i="2"/>
  <c r="T778" i="2"/>
  <c r="U778" i="2" s="1"/>
  <c r="H778" i="2" s="1"/>
  <c r="E776" i="2"/>
  <c r="I776" i="2" s="1"/>
  <c r="J776" i="2"/>
  <c r="Q777" i="2"/>
  <c r="F777" i="2" s="1"/>
  <c r="P778" i="2"/>
  <c r="S779" i="2"/>
  <c r="O779" i="2"/>
  <c r="L779" i="2"/>
  <c r="D779" i="2"/>
  <c r="N779" i="2"/>
  <c r="R779" i="2"/>
  <c r="K779" i="2"/>
  <c r="C780" i="2"/>
  <c r="B781" i="2"/>
  <c r="J777" i="2" l="1"/>
  <c r="Q778" i="2"/>
  <c r="F778" i="2" s="1"/>
  <c r="J778" i="2" s="1"/>
  <c r="M779" i="2"/>
  <c r="T779" i="2"/>
  <c r="U779" i="2" s="1"/>
  <c r="H779" i="2" s="1"/>
  <c r="G778" i="2"/>
  <c r="E777" i="2"/>
  <c r="I777" i="2" s="1"/>
  <c r="R780" i="2"/>
  <c r="N780" i="2"/>
  <c r="D780" i="2"/>
  <c r="K780" i="2"/>
  <c r="S780" i="2"/>
  <c r="O780" i="2"/>
  <c r="L780" i="2"/>
  <c r="C781" i="2"/>
  <c r="B782" i="2"/>
  <c r="P779" i="2"/>
  <c r="E778" i="2" l="1"/>
  <c r="I778" i="2" s="1"/>
  <c r="Q779" i="2"/>
  <c r="F779" i="2" s="1"/>
  <c r="J779" i="2" s="1"/>
  <c r="G779" i="2"/>
  <c r="M780" i="2"/>
  <c r="D781" i="2"/>
  <c r="K781" i="2"/>
  <c r="S781" i="2"/>
  <c r="O781" i="2"/>
  <c r="R781" i="2"/>
  <c r="L781" i="2"/>
  <c r="N781" i="2"/>
  <c r="B783" i="2"/>
  <c r="C782" i="2"/>
  <c r="T780" i="2"/>
  <c r="U780" i="2" s="1"/>
  <c r="P780" i="2"/>
  <c r="E779" i="2" l="1"/>
  <c r="I779" i="2" s="1"/>
  <c r="Q780" i="2"/>
  <c r="F780" i="2" s="1"/>
  <c r="P781" i="2"/>
  <c r="D782" i="2"/>
  <c r="N782" i="2"/>
  <c r="S782" i="2"/>
  <c r="O782" i="2"/>
  <c r="R782" i="2"/>
  <c r="L782" i="2"/>
  <c r="K782" i="2"/>
  <c r="T781" i="2"/>
  <c r="U781" i="2" s="1"/>
  <c r="H780" i="2"/>
  <c r="G780" i="2"/>
  <c r="M781" i="2"/>
  <c r="C783" i="2"/>
  <c r="B784" i="2"/>
  <c r="M782" i="2" l="1"/>
  <c r="E780" i="2"/>
  <c r="I780" i="2" s="1"/>
  <c r="Q781" i="2"/>
  <c r="E781" i="2" s="1"/>
  <c r="J780" i="2"/>
  <c r="R783" i="2"/>
  <c r="N783" i="2"/>
  <c r="S783" i="2"/>
  <c r="O783" i="2"/>
  <c r="L783" i="2"/>
  <c r="D783" i="2"/>
  <c r="K783" i="2"/>
  <c r="B785" i="2"/>
  <c r="C784" i="2"/>
  <c r="T782" i="2"/>
  <c r="U782" i="2" s="1"/>
  <c r="H781" i="2"/>
  <c r="G781" i="2"/>
  <c r="P782" i="2"/>
  <c r="Q782" i="2" s="1"/>
  <c r="T783" i="2" l="1"/>
  <c r="U783" i="2" s="1"/>
  <c r="H783" i="2" s="1"/>
  <c r="F781" i="2"/>
  <c r="J781" i="2" s="1"/>
  <c r="P783" i="2"/>
  <c r="I781" i="2"/>
  <c r="E782" i="2"/>
  <c r="F782" i="2"/>
  <c r="G782" i="2"/>
  <c r="H782" i="2"/>
  <c r="M783" i="2"/>
  <c r="S784" i="2"/>
  <c r="O784" i="2"/>
  <c r="L784" i="2"/>
  <c r="R784" i="2"/>
  <c r="K784" i="2"/>
  <c r="D784" i="2"/>
  <c r="N784" i="2"/>
  <c r="B786" i="2"/>
  <c r="C785" i="2"/>
  <c r="T784" i="2" l="1"/>
  <c r="U784" i="2" s="1"/>
  <c r="G784" i="2" s="1"/>
  <c r="G783" i="2"/>
  <c r="Q783" i="2"/>
  <c r="F783" i="2" s="1"/>
  <c r="J783" i="2" s="1"/>
  <c r="M784" i="2"/>
  <c r="J782" i="2"/>
  <c r="B787" i="2"/>
  <c r="C786" i="2"/>
  <c r="L785" i="2"/>
  <c r="R785" i="2"/>
  <c r="K785" i="2"/>
  <c r="D785" i="2"/>
  <c r="N785" i="2"/>
  <c r="S785" i="2"/>
  <c r="O785" i="2"/>
  <c r="I782" i="2"/>
  <c r="P784" i="2"/>
  <c r="Q784" i="2" l="1"/>
  <c r="E784" i="2" s="1"/>
  <c r="I784" i="2" s="1"/>
  <c r="H784" i="2"/>
  <c r="E783" i="2"/>
  <c r="I783" i="2" s="1"/>
  <c r="M785" i="2"/>
  <c r="C787" i="2"/>
  <c r="B788" i="2"/>
  <c r="L786" i="2"/>
  <c r="K786" i="2"/>
  <c r="S786" i="2"/>
  <c r="R786" i="2"/>
  <c r="D786" i="2"/>
  <c r="N786" i="2"/>
  <c r="O786" i="2"/>
  <c r="P785" i="2"/>
  <c r="T785" i="2"/>
  <c r="U785" i="2" s="1"/>
  <c r="F784" i="2" l="1"/>
  <c r="J784" i="2" s="1"/>
  <c r="Q785" i="2"/>
  <c r="E785" i="2" s="1"/>
  <c r="T786" i="2"/>
  <c r="U786" i="2" s="1"/>
  <c r="G786" i="2" s="1"/>
  <c r="H785" i="2"/>
  <c r="G785" i="2"/>
  <c r="S787" i="2"/>
  <c r="O787" i="2"/>
  <c r="L787" i="2"/>
  <c r="R787" i="2"/>
  <c r="K787" i="2"/>
  <c r="D787" i="2"/>
  <c r="N787" i="2"/>
  <c r="P786" i="2"/>
  <c r="M786" i="2"/>
  <c r="C788" i="2"/>
  <c r="B789" i="2"/>
  <c r="T787" i="2" l="1"/>
  <c r="U787" i="2" s="1"/>
  <c r="H787" i="2" s="1"/>
  <c r="F785" i="2"/>
  <c r="J785" i="2" s="1"/>
  <c r="P787" i="2"/>
  <c r="H786" i="2"/>
  <c r="I785" i="2"/>
  <c r="Q786" i="2"/>
  <c r="M787" i="2"/>
  <c r="B790" i="2"/>
  <c r="C789" i="2"/>
  <c r="D788" i="2"/>
  <c r="S788" i="2"/>
  <c r="O788" i="2"/>
  <c r="L788" i="2"/>
  <c r="R788" i="2"/>
  <c r="K788" i="2"/>
  <c r="N788" i="2"/>
  <c r="G787" i="2" l="1"/>
  <c r="Q787" i="2"/>
  <c r="F787" i="2" s="1"/>
  <c r="J787" i="2" s="1"/>
  <c r="M788" i="2"/>
  <c r="T788" i="2"/>
  <c r="U788" i="2" s="1"/>
  <c r="H788" i="2" s="1"/>
  <c r="C790" i="2"/>
  <c r="B791" i="2"/>
  <c r="S789" i="2"/>
  <c r="O789" i="2"/>
  <c r="R789" i="2"/>
  <c r="K789" i="2"/>
  <c r="D789" i="2"/>
  <c r="N789" i="2"/>
  <c r="L789" i="2"/>
  <c r="P788" i="2"/>
  <c r="E786" i="2"/>
  <c r="I786" i="2" s="1"/>
  <c r="F786" i="2"/>
  <c r="J786" i="2" s="1"/>
  <c r="P789" i="2" l="1"/>
  <c r="E787" i="2"/>
  <c r="I787" i="2" s="1"/>
  <c r="Q788" i="2"/>
  <c r="F788" i="2" s="1"/>
  <c r="J788" i="2" s="1"/>
  <c r="G788" i="2"/>
  <c r="M789" i="2"/>
  <c r="D790" i="2"/>
  <c r="K790" i="2"/>
  <c r="L790" i="2"/>
  <c r="R790" i="2"/>
  <c r="N790" i="2"/>
  <c r="S790" i="2"/>
  <c r="O790" i="2"/>
  <c r="B792" i="2"/>
  <c r="C791" i="2"/>
  <c r="T789" i="2"/>
  <c r="U789" i="2" s="1"/>
  <c r="Q789" i="2" l="1"/>
  <c r="E789" i="2" s="1"/>
  <c r="E788" i="2"/>
  <c r="I788" i="2" s="1"/>
  <c r="T790" i="2"/>
  <c r="U790" i="2" s="1"/>
  <c r="G790" i="2" s="1"/>
  <c r="B793" i="2"/>
  <c r="C792" i="2"/>
  <c r="D791" i="2"/>
  <c r="O791" i="2"/>
  <c r="L791" i="2"/>
  <c r="R791" i="2"/>
  <c r="K791" i="2"/>
  <c r="S791" i="2"/>
  <c r="N791" i="2"/>
  <c r="P790" i="2"/>
  <c r="H789" i="2"/>
  <c r="G789" i="2"/>
  <c r="M790" i="2"/>
  <c r="F789" i="2" l="1"/>
  <c r="J789" i="2" s="1"/>
  <c r="Q790" i="2"/>
  <c r="E790" i="2" s="1"/>
  <c r="I790" i="2" s="1"/>
  <c r="P791" i="2"/>
  <c r="H790" i="2"/>
  <c r="T791" i="2"/>
  <c r="U791" i="2" s="1"/>
  <c r="H791" i="2" s="1"/>
  <c r="I789" i="2"/>
  <c r="B794" i="2"/>
  <c r="C793" i="2"/>
  <c r="M791" i="2"/>
  <c r="S792" i="2"/>
  <c r="O792" i="2"/>
  <c r="D792" i="2"/>
  <c r="K792" i="2"/>
  <c r="L792" i="2"/>
  <c r="R792" i="2"/>
  <c r="N792" i="2"/>
  <c r="Q791" i="2" l="1"/>
  <c r="E791" i="2" s="1"/>
  <c r="T792" i="2"/>
  <c r="U792" i="2" s="1"/>
  <c r="H792" i="2" s="1"/>
  <c r="F790" i="2"/>
  <c r="J790" i="2" s="1"/>
  <c r="G791" i="2"/>
  <c r="M792" i="2"/>
  <c r="B795" i="2"/>
  <c r="C794" i="2"/>
  <c r="L793" i="2"/>
  <c r="N793" i="2"/>
  <c r="D793" i="2"/>
  <c r="K793" i="2"/>
  <c r="S793" i="2"/>
  <c r="O793" i="2"/>
  <c r="R793" i="2"/>
  <c r="P792" i="2"/>
  <c r="I791" i="2" l="1"/>
  <c r="Q792" i="2"/>
  <c r="F792" i="2" s="1"/>
  <c r="J792" i="2" s="1"/>
  <c r="F791" i="2"/>
  <c r="J791" i="2" s="1"/>
  <c r="G792" i="2"/>
  <c r="P793" i="2"/>
  <c r="B796" i="2"/>
  <c r="C795" i="2"/>
  <c r="T793" i="2"/>
  <c r="U793" i="2" s="1"/>
  <c r="D794" i="2"/>
  <c r="K794" i="2"/>
  <c r="L794" i="2"/>
  <c r="N794" i="2"/>
  <c r="S794" i="2"/>
  <c r="O794" i="2"/>
  <c r="R794" i="2"/>
  <c r="M793" i="2"/>
  <c r="E792" i="2" l="1"/>
  <c r="I792" i="2" s="1"/>
  <c r="T794" i="2"/>
  <c r="U794" i="2" s="1"/>
  <c r="H794" i="2" s="1"/>
  <c r="Q793" i="2"/>
  <c r="F793" i="2" s="1"/>
  <c r="P794" i="2"/>
  <c r="S795" i="2"/>
  <c r="O795" i="2"/>
  <c r="D795" i="2"/>
  <c r="K795" i="2"/>
  <c r="R795" i="2"/>
  <c r="N795" i="2"/>
  <c r="L795" i="2"/>
  <c r="H793" i="2"/>
  <c r="G793" i="2"/>
  <c r="C796" i="2"/>
  <c r="B797" i="2"/>
  <c r="M794" i="2"/>
  <c r="Q794" i="2" l="1"/>
  <c r="F794" i="2" s="1"/>
  <c r="J794" i="2" s="1"/>
  <c r="T795" i="2"/>
  <c r="U795" i="2" s="1"/>
  <c r="H795" i="2" s="1"/>
  <c r="M795" i="2"/>
  <c r="G794" i="2"/>
  <c r="J793" i="2"/>
  <c r="E793" i="2"/>
  <c r="I793" i="2" s="1"/>
  <c r="P795" i="2"/>
  <c r="B798" i="2"/>
  <c r="C797" i="2"/>
  <c r="D796" i="2"/>
  <c r="K796" i="2"/>
  <c r="S796" i="2"/>
  <c r="O796" i="2"/>
  <c r="L796" i="2"/>
  <c r="N796" i="2"/>
  <c r="R796" i="2"/>
  <c r="Q795" i="2" l="1"/>
  <c r="F795" i="2" s="1"/>
  <c r="J795" i="2" s="1"/>
  <c r="E794" i="2"/>
  <c r="I794" i="2" s="1"/>
  <c r="G795" i="2"/>
  <c r="T796" i="2"/>
  <c r="U796" i="2" s="1"/>
  <c r="G796" i="2" s="1"/>
  <c r="P796" i="2"/>
  <c r="M796" i="2"/>
  <c r="L797" i="2"/>
  <c r="D797" i="2"/>
  <c r="N797" i="2"/>
  <c r="S797" i="2"/>
  <c r="O797" i="2"/>
  <c r="R797" i="2"/>
  <c r="K797" i="2"/>
  <c r="B799" i="2"/>
  <c r="C798" i="2"/>
  <c r="E795" i="2" l="1"/>
  <c r="I795" i="2" s="1"/>
  <c r="H796" i="2"/>
  <c r="Q796" i="2"/>
  <c r="E796" i="2" s="1"/>
  <c r="I796" i="2" s="1"/>
  <c r="T797" i="2"/>
  <c r="U797" i="2" s="1"/>
  <c r="H797" i="2" s="1"/>
  <c r="M797" i="2"/>
  <c r="B800" i="2"/>
  <c r="C799" i="2"/>
  <c r="P797" i="2"/>
  <c r="L798" i="2"/>
  <c r="K798" i="2"/>
  <c r="D798" i="2"/>
  <c r="S798" i="2"/>
  <c r="O798" i="2"/>
  <c r="N798" i="2"/>
  <c r="R798" i="2"/>
  <c r="F796" i="2" l="1"/>
  <c r="J796" i="2" s="1"/>
  <c r="T798" i="2"/>
  <c r="U798" i="2" s="1"/>
  <c r="H798" i="2" s="1"/>
  <c r="G797" i="2"/>
  <c r="Q797" i="2"/>
  <c r="F797" i="2" s="1"/>
  <c r="J797" i="2" s="1"/>
  <c r="P798" i="2"/>
  <c r="M798" i="2"/>
  <c r="C800" i="2"/>
  <c r="B801" i="2"/>
  <c r="R799" i="2"/>
  <c r="K799" i="2"/>
  <c r="D799" i="2"/>
  <c r="N799" i="2"/>
  <c r="S799" i="2"/>
  <c r="O799" i="2"/>
  <c r="L799" i="2"/>
  <c r="G798" i="2" l="1"/>
  <c r="Q798" i="2"/>
  <c r="F798" i="2" s="1"/>
  <c r="J798" i="2" s="1"/>
  <c r="E797" i="2"/>
  <c r="I797" i="2" s="1"/>
  <c r="B802" i="2"/>
  <c r="C801" i="2"/>
  <c r="P799" i="2"/>
  <c r="R800" i="2"/>
  <c r="K800" i="2"/>
  <c r="S800" i="2"/>
  <c r="D800" i="2"/>
  <c r="N800" i="2"/>
  <c r="L800" i="2"/>
  <c r="O800" i="2"/>
  <c r="T799" i="2"/>
  <c r="U799" i="2" s="1"/>
  <c r="M799" i="2"/>
  <c r="E798" i="2" l="1"/>
  <c r="I798" i="2" s="1"/>
  <c r="T800" i="2"/>
  <c r="U800" i="2" s="1"/>
  <c r="H800" i="2" s="1"/>
  <c r="Q799" i="2"/>
  <c r="F799" i="2" s="1"/>
  <c r="P800" i="2"/>
  <c r="H799" i="2"/>
  <c r="G799" i="2"/>
  <c r="B803" i="2"/>
  <c r="C802" i="2"/>
  <c r="M800" i="2"/>
  <c r="S801" i="2"/>
  <c r="O801" i="2"/>
  <c r="D801" i="2"/>
  <c r="K801" i="2"/>
  <c r="R801" i="2"/>
  <c r="L801" i="2"/>
  <c r="N801" i="2"/>
  <c r="M801" i="2" l="1"/>
  <c r="G800" i="2"/>
  <c r="T801" i="2"/>
  <c r="U801" i="2" s="1"/>
  <c r="G801" i="2" s="1"/>
  <c r="E799" i="2"/>
  <c r="I799" i="2" s="1"/>
  <c r="Q800" i="2"/>
  <c r="E800" i="2" s="1"/>
  <c r="P801" i="2"/>
  <c r="C803" i="2"/>
  <c r="B804" i="2"/>
  <c r="D802" i="2"/>
  <c r="N802" i="2"/>
  <c r="S802" i="2"/>
  <c r="O802" i="2"/>
  <c r="L802" i="2"/>
  <c r="R802" i="2"/>
  <c r="K802" i="2"/>
  <c r="J799" i="2"/>
  <c r="I800" i="2" l="1"/>
  <c r="Q801" i="2"/>
  <c r="E801" i="2" s="1"/>
  <c r="I801" i="2" s="1"/>
  <c r="F800" i="2"/>
  <c r="J800" i="2" s="1"/>
  <c r="T802" i="2"/>
  <c r="U802" i="2" s="1"/>
  <c r="H802" i="2" s="1"/>
  <c r="M802" i="2"/>
  <c r="H801" i="2"/>
  <c r="P802" i="2"/>
  <c r="D803" i="2"/>
  <c r="N803" i="2"/>
  <c r="L803" i="2"/>
  <c r="K803" i="2"/>
  <c r="S803" i="2"/>
  <c r="O803" i="2"/>
  <c r="R803" i="2"/>
  <c r="B805" i="2"/>
  <c r="C804" i="2"/>
  <c r="Q802" i="2" l="1"/>
  <c r="E802" i="2" s="1"/>
  <c r="F801" i="2"/>
  <c r="J801" i="2" s="1"/>
  <c r="G802" i="2"/>
  <c r="T803" i="2"/>
  <c r="U803" i="2" s="1"/>
  <c r="H803" i="2" s="1"/>
  <c r="M803" i="2"/>
  <c r="B806" i="2"/>
  <c r="C805" i="2"/>
  <c r="S804" i="2"/>
  <c r="O804" i="2"/>
  <c r="L804" i="2"/>
  <c r="R804" i="2"/>
  <c r="N804" i="2"/>
  <c r="D804" i="2"/>
  <c r="K804" i="2"/>
  <c r="P803" i="2"/>
  <c r="I802" i="2" l="1"/>
  <c r="F802" i="2"/>
  <c r="J802" i="2" s="1"/>
  <c r="M804" i="2"/>
  <c r="G803" i="2"/>
  <c r="P804" i="2"/>
  <c r="B807" i="2"/>
  <c r="C806" i="2"/>
  <c r="D805" i="2"/>
  <c r="K805" i="2"/>
  <c r="S805" i="2"/>
  <c r="O805" i="2"/>
  <c r="L805" i="2"/>
  <c r="R805" i="2"/>
  <c r="N805" i="2"/>
  <c r="T804" i="2"/>
  <c r="U804" i="2" s="1"/>
  <c r="Q803" i="2"/>
  <c r="T805" i="2" l="1"/>
  <c r="U805" i="2" s="1"/>
  <c r="H805" i="2" s="1"/>
  <c r="Q804" i="2"/>
  <c r="E804" i="2" s="1"/>
  <c r="M805" i="2"/>
  <c r="F803" i="2"/>
  <c r="J803" i="2" s="1"/>
  <c r="E803" i="2"/>
  <c r="I803" i="2" s="1"/>
  <c r="B808" i="2"/>
  <c r="C807" i="2"/>
  <c r="P805" i="2"/>
  <c r="L806" i="2"/>
  <c r="R806" i="2"/>
  <c r="K806" i="2"/>
  <c r="D806" i="2"/>
  <c r="N806" i="2"/>
  <c r="S806" i="2"/>
  <c r="O806" i="2"/>
  <c r="G804" i="2"/>
  <c r="H804" i="2"/>
  <c r="G805" i="2" l="1"/>
  <c r="F804" i="2"/>
  <c r="J804" i="2" s="1"/>
  <c r="Q805" i="2"/>
  <c r="E805" i="2" s="1"/>
  <c r="M806" i="2"/>
  <c r="I804" i="2"/>
  <c r="T806" i="2"/>
  <c r="U806" i="2" s="1"/>
  <c r="C808" i="2"/>
  <c r="B809" i="2"/>
  <c r="S807" i="2"/>
  <c r="K807" i="2"/>
  <c r="D807" i="2"/>
  <c r="O807" i="2"/>
  <c r="R807" i="2"/>
  <c r="L807" i="2"/>
  <c r="N807" i="2"/>
  <c r="P806" i="2"/>
  <c r="T807" i="2" l="1"/>
  <c r="U807" i="2" s="1"/>
  <c r="H807" i="2" s="1"/>
  <c r="I805" i="2"/>
  <c r="Q806" i="2"/>
  <c r="F806" i="2" s="1"/>
  <c r="F805" i="2"/>
  <c r="J805" i="2" s="1"/>
  <c r="B810" i="2"/>
  <c r="C809" i="2"/>
  <c r="M807" i="2"/>
  <c r="P807" i="2"/>
  <c r="G806" i="2"/>
  <c r="H806" i="2"/>
  <c r="R808" i="2"/>
  <c r="N808" i="2"/>
  <c r="D808" i="2"/>
  <c r="S808" i="2"/>
  <c r="O808" i="2"/>
  <c r="L808" i="2"/>
  <c r="K808" i="2"/>
  <c r="M808" i="2" l="1"/>
  <c r="G807" i="2"/>
  <c r="E806" i="2"/>
  <c r="I806" i="2" s="1"/>
  <c r="Q807" i="2"/>
  <c r="F807" i="2" s="1"/>
  <c r="J807" i="2" s="1"/>
  <c r="J806" i="2"/>
  <c r="B811" i="2"/>
  <c r="C810" i="2"/>
  <c r="T808" i="2"/>
  <c r="U808" i="2" s="1"/>
  <c r="S809" i="2"/>
  <c r="O809" i="2"/>
  <c r="L809" i="2"/>
  <c r="R809" i="2"/>
  <c r="N809" i="2"/>
  <c r="D809" i="2"/>
  <c r="K809" i="2"/>
  <c r="P808" i="2"/>
  <c r="M809" i="2" l="1"/>
  <c r="Q808" i="2"/>
  <c r="E808" i="2" s="1"/>
  <c r="T809" i="2"/>
  <c r="U809" i="2" s="1"/>
  <c r="G809" i="2" s="1"/>
  <c r="E807" i="2"/>
  <c r="I807" i="2" s="1"/>
  <c r="D810" i="2"/>
  <c r="K810" i="2"/>
  <c r="R810" i="2"/>
  <c r="S810" i="2"/>
  <c r="O810" i="2"/>
  <c r="L810" i="2"/>
  <c r="N810" i="2"/>
  <c r="G808" i="2"/>
  <c r="H808" i="2"/>
  <c r="P809" i="2"/>
  <c r="B812" i="2"/>
  <c r="C811" i="2"/>
  <c r="Q809" i="2" l="1"/>
  <c r="F809" i="2" s="1"/>
  <c r="F808" i="2"/>
  <c r="J808" i="2" s="1"/>
  <c r="H809" i="2"/>
  <c r="P810" i="2"/>
  <c r="T810" i="2"/>
  <c r="U810" i="2" s="1"/>
  <c r="I808" i="2"/>
  <c r="D811" i="2"/>
  <c r="K811" i="2"/>
  <c r="S811" i="2"/>
  <c r="O811" i="2"/>
  <c r="L811" i="2"/>
  <c r="R811" i="2"/>
  <c r="N811" i="2"/>
  <c r="B813" i="2"/>
  <c r="C812" i="2"/>
  <c r="M810" i="2"/>
  <c r="E809" i="2" l="1"/>
  <c r="I809" i="2" s="1"/>
  <c r="J809" i="2"/>
  <c r="P811" i="2"/>
  <c r="Q810" i="2"/>
  <c r="E810" i="2" s="1"/>
  <c r="T811" i="2"/>
  <c r="U811" i="2" s="1"/>
  <c r="G811" i="2" s="1"/>
  <c r="M811" i="2"/>
  <c r="R812" i="2"/>
  <c r="K812" i="2"/>
  <c r="D812" i="2"/>
  <c r="N812" i="2"/>
  <c r="S812" i="2"/>
  <c r="O812" i="2"/>
  <c r="L812" i="2"/>
  <c r="H810" i="2"/>
  <c r="G810" i="2"/>
  <c r="C813" i="2"/>
  <c r="B814" i="2"/>
  <c r="F810" i="2" l="1"/>
  <c r="J810" i="2" s="1"/>
  <c r="Q811" i="2"/>
  <c r="E811" i="2" s="1"/>
  <c r="I811" i="2" s="1"/>
  <c r="M812" i="2"/>
  <c r="H811" i="2"/>
  <c r="I810" i="2"/>
  <c r="D813" i="2"/>
  <c r="N813" i="2"/>
  <c r="O813" i="2"/>
  <c r="R813" i="2"/>
  <c r="K813" i="2"/>
  <c r="S813" i="2"/>
  <c r="L813" i="2"/>
  <c r="P812" i="2"/>
  <c r="C814" i="2"/>
  <c r="B815" i="2"/>
  <c r="T812" i="2"/>
  <c r="U812" i="2" s="1"/>
  <c r="Q812" i="2" l="1"/>
  <c r="E812" i="2" s="1"/>
  <c r="F811" i="2"/>
  <c r="J811" i="2" s="1"/>
  <c r="C815" i="2"/>
  <c r="B816" i="2"/>
  <c r="T813" i="2"/>
  <c r="U813" i="2" s="1"/>
  <c r="G812" i="2"/>
  <c r="H812" i="2"/>
  <c r="M813" i="2"/>
  <c r="S814" i="2"/>
  <c r="O814" i="2"/>
  <c r="L814" i="2"/>
  <c r="R814" i="2"/>
  <c r="K814" i="2"/>
  <c r="D814" i="2"/>
  <c r="N814" i="2"/>
  <c r="P813" i="2"/>
  <c r="T814" i="2" l="1"/>
  <c r="U814" i="2" s="1"/>
  <c r="H814" i="2" s="1"/>
  <c r="F812" i="2"/>
  <c r="J812" i="2" s="1"/>
  <c r="I812" i="2"/>
  <c r="P814" i="2"/>
  <c r="M814" i="2"/>
  <c r="L815" i="2"/>
  <c r="D815" i="2"/>
  <c r="N815" i="2"/>
  <c r="S815" i="2"/>
  <c r="O815" i="2"/>
  <c r="R815" i="2"/>
  <c r="K815" i="2"/>
  <c r="B817" i="2"/>
  <c r="C816" i="2"/>
  <c r="G813" i="2"/>
  <c r="H813" i="2"/>
  <c r="Q813" i="2"/>
  <c r="G814" i="2" l="1"/>
  <c r="Q814" i="2"/>
  <c r="F814" i="2" s="1"/>
  <c r="J814" i="2" s="1"/>
  <c r="T815" i="2"/>
  <c r="U815" i="2" s="1"/>
  <c r="G815" i="2" s="1"/>
  <c r="M815" i="2"/>
  <c r="P815" i="2"/>
  <c r="R816" i="2"/>
  <c r="K816" i="2"/>
  <c r="D816" i="2"/>
  <c r="N816" i="2"/>
  <c r="L816" i="2"/>
  <c r="S816" i="2"/>
  <c r="O816" i="2"/>
  <c r="E813" i="2"/>
  <c r="I813" i="2" s="1"/>
  <c r="F813" i="2"/>
  <c r="J813" i="2" s="1"/>
  <c r="C817" i="2"/>
  <c r="B818" i="2"/>
  <c r="Q815" i="2" l="1"/>
  <c r="E815" i="2" s="1"/>
  <c r="I815" i="2" s="1"/>
  <c r="E814" i="2"/>
  <c r="I814" i="2" s="1"/>
  <c r="H815" i="2"/>
  <c r="C818" i="2"/>
  <c r="B819" i="2"/>
  <c r="T816" i="2"/>
  <c r="U816" i="2" s="1"/>
  <c r="D817" i="2"/>
  <c r="N817" i="2"/>
  <c r="S817" i="2"/>
  <c r="O817" i="2"/>
  <c r="R817" i="2"/>
  <c r="L817" i="2"/>
  <c r="K817" i="2"/>
  <c r="M816" i="2"/>
  <c r="P816" i="2"/>
  <c r="F815" i="2" l="1"/>
  <c r="J815" i="2" s="1"/>
  <c r="Q816" i="2"/>
  <c r="F816" i="2" s="1"/>
  <c r="S818" i="2"/>
  <c r="O818" i="2"/>
  <c r="D818" i="2"/>
  <c r="K818" i="2"/>
  <c r="L818" i="2"/>
  <c r="R818" i="2"/>
  <c r="N818" i="2"/>
  <c r="P817" i="2"/>
  <c r="B820" i="2"/>
  <c r="C819" i="2"/>
  <c r="M817" i="2"/>
  <c r="H816" i="2"/>
  <c r="G816" i="2"/>
  <c r="T817" i="2"/>
  <c r="U817" i="2" s="1"/>
  <c r="T818" i="2" l="1"/>
  <c r="U818" i="2" s="1"/>
  <c r="G818" i="2" s="1"/>
  <c r="E816" i="2"/>
  <c r="I816" i="2" s="1"/>
  <c r="Q817" i="2"/>
  <c r="F817" i="2" s="1"/>
  <c r="P818" i="2"/>
  <c r="B821" i="2"/>
  <c r="C820" i="2"/>
  <c r="J816" i="2"/>
  <c r="R819" i="2"/>
  <c r="N819" i="2"/>
  <c r="S819" i="2"/>
  <c r="L819" i="2"/>
  <c r="O819" i="2"/>
  <c r="D819" i="2"/>
  <c r="K819" i="2"/>
  <c r="H817" i="2"/>
  <c r="G817" i="2"/>
  <c r="M818" i="2"/>
  <c r="H818" i="2" l="1"/>
  <c r="E817" i="2"/>
  <c r="I817" i="2" s="1"/>
  <c r="M819" i="2"/>
  <c r="Q818" i="2"/>
  <c r="E818" i="2" s="1"/>
  <c r="I818" i="2" s="1"/>
  <c r="J817" i="2"/>
  <c r="P819" i="2"/>
  <c r="C821" i="2"/>
  <c r="B822" i="2"/>
  <c r="S820" i="2"/>
  <c r="O820" i="2"/>
  <c r="R820" i="2"/>
  <c r="K820" i="2"/>
  <c r="L820" i="2"/>
  <c r="D820" i="2"/>
  <c r="N820" i="2"/>
  <c r="T819" i="2"/>
  <c r="U819" i="2" s="1"/>
  <c r="Q819" i="2" l="1"/>
  <c r="F819" i="2" s="1"/>
  <c r="M820" i="2"/>
  <c r="T820" i="2"/>
  <c r="U820" i="2" s="1"/>
  <c r="H820" i="2" s="1"/>
  <c r="F818" i="2"/>
  <c r="J818" i="2" s="1"/>
  <c r="P820" i="2"/>
  <c r="D821" i="2"/>
  <c r="K821" i="2"/>
  <c r="S821" i="2"/>
  <c r="O821" i="2"/>
  <c r="L821" i="2"/>
  <c r="R821" i="2"/>
  <c r="N821" i="2"/>
  <c r="C822" i="2"/>
  <c r="B823" i="2"/>
  <c r="G819" i="2"/>
  <c r="H819" i="2"/>
  <c r="T821" i="2" l="1"/>
  <c r="U821" i="2" s="1"/>
  <c r="G821" i="2" s="1"/>
  <c r="E819" i="2"/>
  <c r="I819" i="2" s="1"/>
  <c r="Q820" i="2"/>
  <c r="F820" i="2" s="1"/>
  <c r="J820" i="2" s="1"/>
  <c r="M821" i="2"/>
  <c r="G820" i="2"/>
  <c r="J819" i="2"/>
  <c r="B824" i="2"/>
  <c r="C823" i="2"/>
  <c r="P821" i="2"/>
  <c r="L822" i="2"/>
  <c r="S822" i="2"/>
  <c r="O822" i="2"/>
  <c r="R822" i="2"/>
  <c r="K822" i="2"/>
  <c r="D822" i="2"/>
  <c r="N822" i="2"/>
  <c r="E820" i="2" l="1"/>
  <c r="I820" i="2" s="1"/>
  <c r="H821" i="2"/>
  <c r="P822" i="2"/>
  <c r="T822" i="2"/>
  <c r="U822" i="2" s="1"/>
  <c r="H822" i="2" s="1"/>
  <c r="Q821" i="2"/>
  <c r="E821" i="2" s="1"/>
  <c r="I821" i="2" s="1"/>
  <c r="B825" i="2"/>
  <c r="C824" i="2"/>
  <c r="O823" i="2"/>
  <c r="L823" i="2"/>
  <c r="K823" i="2"/>
  <c r="S823" i="2"/>
  <c r="R823" i="2"/>
  <c r="D823" i="2"/>
  <c r="N823" i="2"/>
  <c r="M822" i="2"/>
  <c r="Q822" i="2" l="1"/>
  <c r="E822" i="2" s="1"/>
  <c r="T823" i="2"/>
  <c r="U823" i="2" s="1"/>
  <c r="H823" i="2" s="1"/>
  <c r="M823" i="2"/>
  <c r="F821" i="2"/>
  <c r="J821" i="2" s="1"/>
  <c r="G822" i="2"/>
  <c r="P823" i="2"/>
  <c r="B826" i="2"/>
  <c r="C825" i="2"/>
  <c r="D824" i="2"/>
  <c r="K824" i="2"/>
  <c r="R824" i="2"/>
  <c r="N824" i="2"/>
  <c r="S824" i="2"/>
  <c r="O824" i="2"/>
  <c r="L824" i="2"/>
  <c r="F822" i="2" l="1"/>
  <c r="J822" i="2" s="1"/>
  <c r="I822" i="2"/>
  <c r="G823" i="2"/>
  <c r="T824" i="2"/>
  <c r="U824" i="2" s="1"/>
  <c r="G824" i="2" s="1"/>
  <c r="Q823" i="2"/>
  <c r="E823" i="2" s="1"/>
  <c r="C826" i="2"/>
  <c r="B827" i="2"/>
  <c r="P824" i="2"/>
  <c r="L825" i="2"/>
  <c r="R825" i="2"/>
  <c r="N825" i="2"/>
  <c r="D825" i="2"/>
  <c r="K825" i="2"/>
  <c r="S825" i="2"/>
  <c r="O825" i="2"/>
  <c r="M824" i="2"/>
  <c r="M825" i="2" l="1"/>
  <c r="Q824" i="2"/>
  <c r="E824" i="2" s="1"/>
  <c r="I824" i="2" s="1"/>
  <c r="I823" i="2"/>
  <c r="H824" i="2"/>
  <c r="F823" i="2"/>
  <c r="J823" i="2" s="1"/>
  <c r="B828" i="2"/>
  <c r="C827" i="2"/>
  <c r="P825" i="2"/>
  <c r="S826" i="2"/>
  <c r="O826" i="2"/>
  <c r="R826" i="2"/>
  <c r="L826" i="2"/>
  <c r="K826" i="2"/>
  <c r="D826" i="2"/>
  <c r="N826" i="2"/>
  <c r="T825" i="2"/>
  <c r="U825" i="2" s="1"/>
  <c r="Q825" i="2" l="1"/>
  <c r="E825" i="2" s="1"/>
  <c r="F824" i="2"/>
  <c r="J824" i="2" s="1"/>
  <c r="P826" i="2"/>
  <c r="T826" i="2"/>
  <c r="U826" i="2" s="1"/>
  <c r="G826" i="2" s="1"/>
  <c r="G825" i="2"/>
  <c r="H825" i="2"/>
  <c r="C828" i="2"/>
  <c r="B829" i="2"/>
  <c r="D827" i="2"/>
  <c r="N827" i="2"/>
  <c r="L827" i="2"/>
  <c r="K827" i="2"/>
  <c r="S827" i="2"/>
  <c r="O827" i="2"/>
  <c r="R827" i="2"/>
  <c r="M826" i="2"/>
  <c r="M827" i="2" l="1"/>
  <c r="F825" i="2"/>
  <c r="J825" i="2" s="1"/>
  <c r="Q826" i="2"/>
  <c r="F826" i="2" s="1"/>
  <c r="H826" i="2"/>
  <c r="I825" i="2"/>
  <c r="P827" i="2"/>
  <c r="R828" i="2"/>
  <c r="N828" i="2"/>
  <c r="L828" i="2"/>
  <c r="D828" i="2"/>
  <c r="K828" i="2"/>
  <c r="S828" i="2"/>
  <c r="O828" i="2"/>
  <c r="T827" i="2"/>
  <c r="U827" i="2" s="1"/>
  <c r="B830" i="2"/>
  <c r="C829" i="2"/>
  <c r="Q827" i="2" l="1"/>
  <c r="E827" i="2" s="1"/>
  <c r="E826" i="2"/>
  <c r="I826" i="2" s="1"/>
  <c r="M828" i="2"/>
  <c r="J826" i="2"/>
  <c r="C830" i="2"/>
  <c r="B831" i="2"/>
  <c r="O829" i="2"/>
  <c r="R829" i="2"/>
  <c r="N829" i="2"/>
  <c r="D829" i="2"/>
  <c r="K829" i="2"/>
  <c r="S829" i="2"/>
  <c r="L829" i="2"/>
  <c r="G827" i="2"/>
  <c r="H827" i="2"/>
  <c r="P828" i="2"/>
  <c r="T828" i="2"/>
  <c r="U828" i="2" s="1"/>
  <c r="Q828" i="2" l="1"/>
  <c r="E828" i="2" s="1"/>
  <c r="F827" i="2"/>
  <c r="J827" i="2" s="1"/>
  <c r="M829" i="2"/>
  <c r="I827" i="2"/>
  <c r="P829" i="2"/>
  <c r="T829" i="2"/>
  <c r="U829" i="2" s="1"/>
  <c r="D830" i="2"/>
  <c r="N830" i="2"/>
  <c r="K830" i="2"/>
  <c r="S830" i="2"/>
  <c r="O830" i="2"/>
  <c r="L830" i="2"/>
  <c r="R830" i="2"/>
  <c r="T830" i="2" s="1"/>
  <c r="U830" i="2" s="1"/>
  <c r="G828" i="2"/>
  <c r="H828" i="2"/>
  <c r="B832" i="2"/>
  <c r="C831" i="2"/>
  <c r="F828" i="2" l="1"/>
  <c r="J828" i="2" s="1"/>
  <c r="M830" i="2"/>
  <c r="Q829" i="2"/>
  <c r="E829" i="2" s="1"/>
  <c r="N831" i="2"/>
  <c r="S831" i="2"/>
  <c r="O831" i="2"/>
  <c r="L831" i="2"/>
  <c r="R831" i="2"/>
  <c r="K831" i="2"/>
  <c r="D831" i="2"/>
  <c r="B833" i="2"/>
  <c r="C832" i="2"/>
  <c r="I828" i="2"/>
  <c r="P830" i="2"/>
  <c r="H830" i="2"/>
  <c r="G830" i="2"/>
  <c r="H829" i="2"/>
  <c r="G829" i="2"/>
  <c r="M831" i="2" l="1"/>
  <c r="F829" i="2"/>
  <c r="J829" i="2" s="1"/>
  <c r="I829" i="2"/>
  <c r="Q830" i="2"/>
  <c r="E830" i="2" s="1"/>
  <c r="I830" i="2" s="1"/>
  <c r="T831" i="2"/>
  <c r="U831" i="2" s="1"/>
  <c r="H831" i="2" s="1"/>
  <c r="L832" i="2"/>
  <c r="N832" i="2"/>
  <c r="D832" i="2"/>
  <c r="K832" i="2"/>
  <c r="S832" i="2"/>
  <c r="O832" i="2"/>
  <c r="R832" i="2"/>
  <c r="B834" i="2"/>
  <c r="C833" i="2"/>
  <c r="P831" i="2"/>
  <c r="Q831" i="2" l="1"/>
  <c r="E831" i="2" s="1"/>
  <c r="F830" i="2"/>
  <c r="J830" i="2" s="1"/>
  <c r="M832" i="2"/>
  <c r="T832" i="2"/>
  <c r="U832" i="2" s="1"/>
  <c r="H832" i="2" s="1"/>
  <c r="G831" i="2"/>
  <c r="P832" i="2"/>
  <c r="B835" i="2"/>
  <c r="C834" i="2"/>
  <c r="S833" i="2"/>
  <c r="O833" i="2"/>
  <c r="L833" i="2"/>
  <c r="D833" i="2"/>
  <c r="N833" i="2"/>
  <c r="R833" i="2"/>
  <c r="K833" i="2"/>
  <c r="Q832" i="2" l="1"/>
  <c r="F832" i="2" s="1"/>
  <c r="J832" i="2" s="1"/>
  <c r="M833" i="2"/>
  <c r="F831" i="2"/>
  <c r="J831" i="2" s="1"/>
  <c r="G832" i="2"/>
  <c r="T833" i="2"/>
  <c r="U833" i="2" s="1"/>
  <c r="G833" i="2" s="1"/>
  <c r="I831" i="2"/>
  <c r="P833" i="2"/>
  <c r="C835" i="2"/>
  <c r="B836" i="2"/>
  <c r="R834" i="2"/>
  <c r="K834" i="2"/>
  <c r="D834" i="2"/>
  <c r="N834" i="2"/>
  <c r="L834" i="2"/>
  <c r="S834" i="2"/>
  <c r="O834" i="2"/>
  <c r="E832" i="2" l="1"/>
  <c r="I832" i="2" s="1"/>
  <c r="Q833" i="2"/>
  <c r="E833" i="2" s="1"/>
  <c r="I833" i="2" s="1"/>
  <c r="H833" i="2"/>
  <c r="L835" i="2"/>
  <c r="R835" i="2"/>
  <c r="N835" i="2"/>
  <c r="D835" i="2"/>
  <c r="K835" i="2"/>
  <c r="S835" i="2"/>
  <c r="O835" i="2"/>
  <c r="P834" i="2"/>
  <c r="T834" i="2"/>
  <c r="U834" i="2" s="1"/>
  <c r="B837" i="2"/>
  <c r="C836" i="2"/>
  <c r="M834" i="2"/>
  <c r="F833" i="2" l="1"/>
  <c r="J833" i="2" s="1"/>
  <c r="M835" i="2"/>
  <c r="Q834" i="2"/>
  <c r="E834" i="2" s="1"/>
  <c r="L836" i="2"/>
  <c r="K836" i="2"/>
  <c r="D836" i="2"/>
  <c r="N836" i="2"/>
  <c r="S836" i="2"/>
  <c r="O836" i="2"/>
  <c r="R836" i="2"/>
  <c r="T835" i="2"/>
  <c r="U835" i="2" s="1"/>
  <c r="G834" i="2"/>
  <c r="H834" i="2"/>
  <c r="P835" i="2"/>
  <c r="C837" i="2"/>
  <c r="B838" i="2"/>
  <c r="F834" i="2" l="1"/>
  <c r="J834" i="2" s="1"/>
  <c r="Q835" i="2"/>
  <c r="F835" i="2" s="1"/>
  <c r="I834" i="2"/>
  <c r="M836" i="2"/>
  <c r="S837" i="2"/>
  <c r="O837" i="2"/>
  <c r="L837" i="2"/>
  <c r="R837" i="2"/>
  <c r="K837" i="2"/>
  <c r="D837" i="2"/>
  <c r="N837" i="2"/>
  <c r="T836" i="2"/>
  <c r="U836" i="2" s="1"/>
  <c r="G835" i="2"/>
  <c r="H835" i="2"/>
  <c r="C838" i="2"/>
  <c r="B839" i="2"/>
  <c r="P836" i="2"/>
  <c r="E835" i="2" l="1"/>
  <c r="I835" i="2" s="1"/>
  <c r="M837" i="2"/>
  <c r="T837" i="2"/>
  <c r="U837" i="2" s="1"/>
  <c r="H837" i="2" s="1"/>
  <c r="S838" i="2"/>
  <c r="R838" i="2"/>
  <c r="D838" i="2"/>
  <c r="N838" i="2"/>
  <c r="L838" i="2"/>
  <c r="K838" i="2"/>
  <c r="O838" i="2"/>
  <c r="J835" i="2"/>
  <c r="P837" i="2"/>
  <c r="H836" i="2"/>
  <c r="G836" i="2"/>
  <c r="Q836" i="2"/>
  <c r="B840" i="2"/>
  <c r="C839" i="2"/>
  <c r="Q837" i="2" l="1"/>
  <c r="F837" i="2" s="1"/>
  <c r="J837" i="2" s="1"/>
  <c r="G837" i="2"/>
  <c r="M838" i="2"/>
  <c r="T838" i="2"/>
  <c r="U838" i="2" s="1"/>
  <c r="H838" i="2" s="1"/>
  <c r="R839" i="2"/>
  <c r="K839" i="2"/>
  <c r="D839" i="2"/>
  <c r="N839" i="2"/>
  <c r="S839" i="2"/>
  <c r="O839" i="2"/>
  <c r="L839" i="2"/>
  <c r="F836" i="2"/>
  <c r="J836" i="2" s="1"/>
  <c r="E836" i="2"/>
  <c r="I836" i="2" s="1"/>
  <c r="B841" i="2"/>
  <c r="C840" i="2"/>
  <c r="P838" i="2"/>
  <c r="Q838" i="2" l="1"/>
  <c r="F838" i="2" s="1"/>
  <c r="J838" i="2" s="1"/>
  <c r="E837" i="2"/>
  <c r="I837" i="2" s="1"/>
  <c r="G838" i="2"/>
  <c r="P839" i="2"/>
  <c r="L840" i="2"/>
  <c r="N840" i="2"/>
  <c r="D840" i="2"/>
  <c r="K840" i="2"/>
  <c r="O840" i="2"/>
  <c r="S840" i="2"/>
  <c r="R840" i="2"/>
  <c r="B842" i="2"/>
  <c r="C841" i="2"/>
  <c r="T839" i="2"/>
  <c r="U839" i="2" s="1"/>
  <c r="M839" i="2"/>
  <c r="E838" i="2" l="1"/>
  <c r="I838" i="2" s="1"/>
  <c r="M840" i="2"/>
  <c r="Q839" i="2"/>
  <c r="E839" i="2" s="1"/>
  <c r="L841" i="2"/>
  <c r="N841" i="2"/>
  <c r="D841" i="2"/>
  <c r="K841" i="2"/>
  <c r="S841" i="2"/>
  <c r="O841" i="2"/>
  <c r="R841" i="2"/>
  <c r="G839" i="2"/>
  <c r="H839" i="2"/>
  <c r="P840" i="2"/>
  <c r="T840" i="2"/>
  <c r="U840" i="2" s="1"/>
  <c r="B843" i="2"/>
  <c r="C842" i="2"/>
  <c r="Q840" i="2" l="1"/>
  <c r="E840" i="2" s="1"/>
  <c r="F839" i="2"/>
  <c r="J839" i="2" s="1"/>
  <c r="T841" i="2"/>
  <c r="U841" i="2" s="1"/>
  <c r="H841" i="2" s="1"/>
  <c r="M841" i="2"/>
  <c r="H840" i="2"/>
  <c r="G840" i="2"/>
  <c r="I839" i="2"/>
  <c r="C843" i="2"/>
  <c r="B844" i="2"/>
  <c r="R842" i="2"/>
  <c r="K842" i="2"/>
  <c r="N842" i="2"/>
  <c r="S842" i="2"/>
  <c r="O842" i="2"/>
  <c r="L842" i="2"/>
  <c r="D842" i="2"/>
  <c r="P841" i="2"/>
  <c r="F840" i="2" l="1"/>
  <c r="J840" i="2" s="1"/>
  <c r="Q841" i="2"/>
  <c r="F841" i="2" s="1"/>
  <c r="J841" i="2" s="1"/>
  <c r="G841" i="2"/>
  <c r="I840" i="2"/>
  <c r="T842" i="2"/>
  <c r="U842" i="2" s="1"/>
  <c r="G842" i="2" s="1"/>
  <c r="S843" i="2"/>
  <c r="O843" i="2"/>
  <c r="D843" i="2"/>
  <c r="N843" i="2"/>
  <c r="R843" i="2"/>
  <c r="K843" i="2"/>
  <c r="L843" i="2"/>
  <c r="M842" i="2"/>
  <c r="P842" i="2"/>
  <c r="B845" i="2"/>
  <c r="C844" i="2"/>
  <c r="E841" i="2" l="1"/>
  <c r="I841" i="2" s="1"/>
  <c r="T843" i="2"/>
  <c r="U843" i="2" s="1"/>
  <c r="H843" i="2" s="1"/>
  <c r="M843" i="2"/>
  <c r="H842" i="2"/>
  <c r="R844" i="2"/>
  <c r="L844" i="2"/>
  <c r="K844" i="2"/>
  <c r="D844" i="2"/>
  <c r="N844" i="2"/>
  <c r="S844" i="2"/>
  <c r="O844" i="2"/>
  <c r="C845" i="2"/>
  <c r="B846" i="2"/>
  <c r="Q842" i="2"/>
  <c r="P843" i="2"/>
  <c r="G843" i="2" l="1"/>
  <c r="Q843" i="2"/>
  <c r="F843" i="2" s="1"/>
  <c r="J843" i="2" s="1"/>
  <c r="M844" i="2"/>
  <c r="R845" i="2"/>
  <c r="K845" i="2"/>
  <c r="L845" i="2"/>
  <c r="D845" i="2"/>
  <c r="N845" i="2"/>
  <c r="S845" i="2"/>
  <c r="O845" i="2"/>
  <c r="P844" i="2"/>
  <c r="T844" i="2"/>
  <c r="U844" i="2" s="1"/>
  <c r="F842" i="2"/>
  <c r="J842" i="2" s="1"/>
  <c r="E842" i="2"/>
  <c r="I842" i="2" s="1"/>
  <c r="B847" i="2"/>
  <c r="C846" i="2"/>
  <c r="E843" i="2" l="1"/>
  <c r="I843" i="2" s="1"/>
  <c r="Q844" i="2"/>
  <c r="E844" i="2" s="1"/>
  <c r="P845" i="2"/>
  <c r="M845" i="2"/>
  <c r="S846" i="2"/>
  <c r="O846" i="2"/>
  <c r="R846" i="2"/>
  <c r="K846" i="2"/>
  <c r="L846" i="2"/>
  <c r="D846" i="2"/>
  <c r="N846" i="2"/>
  <c r="B848" i="2"/>
  <c r="C847" i="2"/>
  <c r="G844" i="2"/>
  <c r="H844" i="2"/>
  <c r="T845" i="2"/>
  <c r="U845" i="2" s="1"/>
  <c r="F844" i="2" l="1"/>
  <c r="J844" i="2" s="1"/>
  <c r="Q845" i="2"/>
  <c r="E845" i="2" s="1"/>
  <c r="I844" i="2"/>
  <c r="R847" i="2"/>
  <c r="K847" i="2"/>
  <c r="S847" i="2"/>
  <c r="L847" i="2"/>
  <c r="D847" i="2"/>
  <c r="N847" i="2"/>
  <c r="O847" i="2"/>
  <c r="P846" i="2"/>
  <c r="T846" i="2"/>
  <c r="U846" i="2" s="1"/>
  <c r="G845" i="2"/>
  <c r="H845" i="2"/>
  <c r="C848" i="2"/>
  <c r="B849" i="2"/>
  <c r="M846" i="2"/>
  <c r="Q846" i="2" l="1"/>
  <c r="F846" i="2" s="1"/>
  <c r="M847" i="2"/>
  <c r="T847" i="2"/>
  <c r="U847" i="2" s="1"/>
  <c r="H847" i="2" s="1"/>
  <c r="I845" i="2"/>
  <c r="F845" i="2"/>
  <c r="J845" i="2" s="1"/>
  <c r="S848" i="2"/>
  <c r="O848" i="2"/>
  <c r="R848" i="2"/>
  <c r="N848" i="2"/>
  <c r="D848" i="2"/>
  <c r="K848" i="2"/>
  <c r="L848" i="2"/>
  <c r="B850" i="2"/>
  <c r="C849" i="2"/>
  <c r="P847" i="2"/>
  <c r="H846" i="2"/>
  <c r="G846" i="2"/>
  <c r="E846" i="2" l="1"/>
  <c r="I846" i="2" s="1"/>
  <c r="Q847" i="2"/>
  <c r="F847" i="2" s="1"/>
  <c r="J847" i="2" s="1"/>
  <c r="G847" i="2"/>
  <c r="T848" i="2"/>
  <c r="U848" i="2" s="1"/>
  <c r="H848" i="2" s="1"/>
  <c r="P848" i="2"/>
  <c r="C850" i="2"/>
  <c r="B851" i="2"/>
  <c r="D849" i="2"/>
  <c r="N849" i="2"/>
  <c r="S849" i="2"/>
  <c r="O849" i="2"/>
  <c r="R849" i="2"/>
  <c r="L849" i="2"/>
  <c r="K849" i="2"/>
  <c r="J846" i="2"/>
  <c r="M848" i="2"/>
  <c r="E847" i="2" l="1"/>
  <c r="I847" i="2" s="1"/>
  <c r="Q848" i="2"/>
  <c r="E848" i="2" s="1"/>
  <c r="G848" i="2"/>
  <c r="M849" i="2"/>
  <c r="B852" i="2"/>
  <c r="C851" i="2"/>
  <c r="K850" i="2"/>
  <c r="S850" i="2"/>
  <c r="O850" i="2"/>
  <c r="L850" i="2"/>
  <c r="R850" i="2"/>
  <c r="D850" i="2"/>
  <c r="N850" i="2"/>
  <c r="T849" i="2"/>
  <c r="U849" i="2" s="1"/>
  <c r="P849" i="2"/>
  <c r="F848" i="2" l="1"/>
  <c r="J848" i="2" s="1"/>
  <c r="I848" i="2"/>
  <c r="Q849" i="2"/>
  <c r="F849" i="2" s="1"/>
  <c r="T850" i="2"/>
  <c r="U850" i="2" s="1"/>
  <c r="H850" i="2" s="1"/>
  <c r="C852" i="2"/>
  <c r="B853" i="2"/>
  <c r="D851" i="2"/>
  <c r="K851" i="2"/>
  <c r="L851" i="2"/>
  <c r="N851" i="2"/>
  <c r="S851" i="2"/>
  <c r="O851" i="2"/>
  <c r="R851" i="2"/>
  <c r="P850" i="2"/>
  <c r="M850" i="2"/>
  <c r="H849" i="2"/>
  <c r="G849" i="2"/>
  <c r="E849" i="2" l="1"/>
  <c r="I849" i="2" s="1"/>
  <c r="M851" i="2"/>
  <c r="G850" i="2"/>
  <c r="J849" i="2"/>
  <c r="R852" i="2"/>
  <c r="K852" i="2"/>
  <c r="D852" i="2"/>
  <c r="N852" i="2"/>
  <c r="S852" i="2"/>
  <c r="L852" i="2"/>
  <c r="O852" i="2"/>
  <c r="Q850" i="2"/>
  <c r="T851" i="2"/>
  <c r="U851" i="2" s="1"/>
  <c r="C853" i="2"/>
  <c r="B854" i="2"/>
  <c r="P851" i="2"/>
  <c r="Q851" i="2" l="1"/>
  <c r="F851" i="2" s="1"/>
  <c r="P852" i="2"/>
  <c r="L853" i="2"/>
  <c r="R853" i="2"/>
  <c r="N853" i="2"/>
  <c r="S853" i="2"/>
  <c r="O853" i="2"/>
  <c r="D853" i="2"/>
  <c r="K853" i="2"/>
  <c r="C854" i="2"/>
  <c r="B855" i="2"/>
  <c r="E850" i="2"/>
  <c r="I850" i="2" s="1"/>
  <c r="F850" i="2"/>
  <c r="J850" i="2" s="1"/>
  <c r="T852" i="2"/>
  <c r="U852" i="2" s="1"/>
  <c r="G851" i="2"/>
  <c r="H851" i="2"/>
  <c r="M852" i="2"/>
  <c r="M853" i="2" l="1"/>
  <c r="E851" i="2"/>
  <c r="I851" i="2" s="1"/>
  <c r="Q852" i="2"/>
  <c r="E852" i="2" s="1"/>
  <c r="J851" i="2"/>
  <c r="P853" i="2"/>
  <c r="G852" i="2"/>
  <c r="H852" i="2"/>
  <c r="L854" i="2"/>
  <c r="R854" i="2"/>
  <c r="N854" i="2"/>
  <c r="D854" i="2"/>
  <c r="K854" i="2"/>
  <c r="S854" i="2"/>
  <c r="O854" i="2"/>
  <c r="C855" i="2"/>
  <c r="B856" i="2"/>
  <c r="T853" i="2"/>
  <c r="U853" i="2" s="1"/>
  <c r="Q853" i="2" l="1"/>
  <c r="F853" i="2" s="1"/>
  <c r="M854" i="2"/>
  <c r="F852" i="2"/>
  <c r="J852" i="2" s="1"/>
  <c r="I852" i="2"/>
  <c r="H853" i="2"/>
  <c r="G853" i="2"/>
  <c r="D855" i="2"/>
  <c r="R855" i="2"/>
  <c r="L855" i="2"/>
  <c r="K855" i="2"/>
  <c r="S855" i="2"/>
  <c r="N855" i="2"/>
  <c r="O855" i="2"/>
  <c r="B857" i="2"/>
  <c r="C856" i="2"/>
  <c r="T854" i="2"/>
  <c r="U854" i="2" s="1"/>
  <c r="P854" i="2"/>
  <c r="Q854" i="2" s="1"/>
  <c r="E853" i="2" l="1"/>
  <c r="T855" i="2"/>
  <c r="U855" i="2" s="1"/>
  <c r="G855" i="2" s="1"/>
  <c r="P855" i="2"/>
  <c r="I853" i="2"/>
  <c r="H854" i="2"/>
  <c r="G854" i="2"/>
  <c r="S856" i="2"/>
  <c r="O856" i="2"/>
  <c r="L856" i="2"/>
  <c r="K856" i="2"/>
  <c r="R856" i="2"/>
  <c r="D856" i="2"/>
  <c r="N856" i="2"/>
  <c r="J853" i="2"/>
  <c r="E854" i="2"/>
  <c r="F854" i="2"/>
  <c r="C857" i="2"/>
  <c r="B858" i="2"/>
  <c r="M855" i="2"/>
  <c r="M856" i="2" l="1"/>
  <c r="Q855" i="2"/>
  <c r="F855" i="2" s="1"/>
  <c r="T856" i="2"/>
  <c r="U856" i="2" s="1"/>
  <c r="G856" i="2" s="1"/>
  <c r="H855" i="2"/>
  <c r="P856" i="2"/>
  <c r="Q856" i="2" s="1"/>
  <c r="F856" i="2" s="1"/>
  <c r="I854" i="2"/>
  <c r="J854" i="2"/>
  <c r="D857" i="2"/>
  <c r="K857" i="2"/>
  <c r="S857" i="2"/>
  <c r="O857" i="2"/>
  <c r="N857" i="2"/>
  <c r="L857" i="2"/>
  <c r="R857" i="2"/>
  <c r="B859" i="2"/>
  <c r="C858" i="2"/>
  <c r="E855" i="2" l="1"/>
  <c r="I855" i="2" s="1"/>
  <c r="H856" i="2"/>
  <c r="J856" i="2" s="1"/>
  <c r="J855" i="2"/>
  <c r="T857" i="2"/>
  <c r="U857" i="2" s="1"/>
  <c r="G857" i="2" s="1"/>
  <c r="E856" i="2"/>
  <c r="I856" i="2" s="1"/>
  <c r="C859" i="2"/>
  <c r="B860" i="2"/>
  <c r="S858" i="2"/>
  <c r="O858" i="2"/>
  <c r="R858" i="2"/>
  <c r="L858" i="2"/>
  <c r="N858" i="2"/>
  <c r="D858" i="2"/>
  <c r="K858" i="2"/>
  <c r="P857" i="2"/>
  <c r="M857" i="2"/>
  <c r="M858" i="2" l="1"/>
  <c r="H857" i="2"/>
  <c r="Q857" i="2"/>
  <c r="F857" i="2" s="1"/>
  <c r="P858" i="2"/>
  <c r="R859" i="2"/>
  <c r="N859" i="2"/>
  <c r="D859" i="2"/>
  <c r="K859" i="2"/>
  <c r="S859" i="2"/>
  <c r="O859" i="2"/>
  <c r="L859" i="2"/>
  <c r="T858" i="2"/>
  <c r="U858" i="2" s="1"/>
  <c r="C860" i="2"/>
  <c r="B861" i="2"/>
  <c r="Q858" i="2" l="1"/>
  <c r="E858" i="2" s="1"/>
  <c r="E857" i="2"/>
  <c r="I857" i="2" s="1"/>
  <c r="M859" i="2"/>
  <c r="J857" i="2"/>
  <c r="H858" i="2"/>
  <c r="G858" i="2"/>
  <c r="T859" i="2"/>
  <c r="U859" i="2" s="1"/>
  <c r="B862" i="2"/>
  <c r="C861" i="2"/>
  <c r="P859" i="2"/>
  <c r="R860" i="2"/>
  <c r="K860" i="2"/>
  <c r="D860" i="2"/>
  <c r="N860" i="2"/>
  <c r="S860" i="2"/>
  <c r="O860" i="2"/>
  <c r="L860" i="2"/>
  <c r="F858" i="2" l="1"/>
  <c r="J858" i="2" s="1"/>
  <c r="Q859" i="2"/>
  <c r="F859" i="2" s="1"/>
  <c r="P860" i="2"/>
  <c r="D861" i="2"/>
  <c r="K861" i="2"/>
  <c r="S861" i="2"/>
  <c r="O861" i="2"/>
  <c r="L861" i="2"/>
  <c r="R861" i="2"/>
  <c r="N861" i="2"/>
  <c r="G859" i="2"/>
  <c r="H859" i="2"/>
  <c r="T860" i="2"/>
  <c r="U860" i="2" s="1"/>
  <c r="C862" i="2"/>
  <c r="B863" i="2"/>
  <c r="I858" i="2"/>
  <c r="M860" i="2"/>
  <c r="E859" i="2" l="1"/>
  <c r="I859" i="2" s="1"/>
  <c r="T861" i="2"/>
  <c r="U861" i="2" s="1"/>
  <c r="G861" i="2" s="1"/>
  <c r="M861" i="2"/>
  <c r="Q860" i="2"/>
  <c r="F860" i="2" s="1"/>
  <c r="P861" i="2"/>
  <c r="J859" i="2"/>
  <c r="G860" i="2"/>
  <c r="H860" i="2"/>
  <c r="D862" i="2"/>
  <c r="N862" i="2"/>
  <c r="K862" i="2"/>
  <c r="S862" i="2"/>
  <c r="O862" i="2"/>
  <c r="L862" i="2"/>
  <c r="R862" i="2"/>
  <c r="B864" i="2"/>
  <c r="C863" i="2"/>
  <c r="Q861" i="2" l="1"/>
  <c r="E861" i="2" s="1"/>
  <c r="I861" i="2" s="1"/>
  <c r="T862" i="2"/>
  <c r="U862" i="2" s="1"/>
  <c r="H862" i="2" s="1"/>
  <c r="E860" i="2"/>
  <c r="I860" i="2" s="1"/>
  <c r="H861" i="2"/>
  <c r="B865" i="2"/>
  <c r="C864" i="2"/>
  <c r="J860" i="2"/>
  <c r="S863" i="2"/>
  <c r="L863" i="2"/>
  <c r="R863" i="2"/>
  <c r="N863" i="2"/>
  <c r="D863" i="2"/>
  <c r="K863" i="2"/>
  <c r="O863" i="2"/>
  <c r="P862" i="2"/>
  <c r="M862" i="2"/>
  <c r="F861" i="2" l="1"/>
  <c r="J861" i="2" s="1"/>
  <c r="G862" i="2"/>
  <c r="M863" i="2"/>
  <c r="Q862" i="2"/>
  <c r="E862" i="2" s="1"/>
  <c r="B866" i="2"/>
  <c r="C865" i="2"/>
  <c r="P863" i="2"/>
  <c r="D864" i="2"/>
  <c r="N864" i="2"/>
  <c r="S864" i="2"/>
  <c r="O864" i="2"/>
  <c r="L864" i="2"/>
  <c r="R864" i="2"/>
  <c r="K864" i="2"/>
  <c r="T863" i="2"/>
  <c r="U863" i="2" s="1"/>
  <c r="Q863" i="2" l="1"/>
  <c r="E863" i="2" s="1"/>
  <c r="I862" i="2"/>
  <c r="M864" i="2"/>
  <c r="F862" i="2"/>
  <c r="J862" i="2" s="1"/>
  <c r="T864" i="2"/>
  <c r="U864" i="2" s="1"/>
  <c r="H864" i="2" s="1"/>
  <c r="P864" i="2"/>
  <c r="B867" i="2"/>
  <c r="C866" i="2"/>
  <c r="H863" i="2"/>
  <c r="G863" i="2"/>
  <c r="D865" i="2"/>
  <c r="N865" i="2"/>
  <c r="L865" i="2"/>
  <c r="R865" i="2"/>
  <c r="K865" i="2"/>
  <c r="S865" i="2"/>
  <c r="O865" i="2"/>
  <c r="F863" i="2" l="1"/>
  <c r="J863" i="2" s="1"/>
  <c r="Q864" i="2"/>
  <c r="F864" i="2" s="1"/>
  <c r="J864" i="2" s="1"/>
  <c r="G864" i="2"/>
  <c r="T865" i="2"/>
  <c r="U865" i="2" s="1"/>
  <c r="H865" i="2" s="1"/>
  <c r="M865" i="2"/>
  <c r="I863" i="2"/>
  <c r="C867" i="2"/>
  <c r="B868" i="2"/>
  <c r="R866" i="2"/>
  <c r="N866" i="2"/>
  <c r="D866" i="2"/>
  <c r="K866" i="2"/>
  <c r="S866" i="2"/>
  <c r="O866" i="2"/>
  <c r="L866" i="2"/>
  <c r="P865" i="2"/>
  <c r="Q865" i="2" l="1"/>
  <c r="F865" i="2" s="1"/>
  <c r="J865" i="2" s="1"/>
  <c r="E864" i="2"/>
  <c r="I864" i="2" s="1"/>
  <c r="G865" i="2"/>
  <c r="S867" i="2"/>
  <c r="O867" i="2"/>
  <c r="R867" i="2"/>
  <c r="N867" i="2"/>
  <c r="L867" i="2"/>
  <c r="D867" i="2"/>
  <c r="K867" i="2"/>
  <c r="T866" i="2"/>
  <c r="U866" i="2" s="1"/>
  <c r="C868" i="2"/>
  <c r="B869" i="2"/>
  <c r="P866" i="2"/>
  <c r="M866" i="2"/>
  <c r="E865" i="2" l="1"/>
  <c r="I865" i="2" s="1"/>
  <c r="T867" i="2"/>
  <c r="U867" i="2" s="1"/>
  <c r="H867" i="2" s="1"/>
  <c r="M867" i="2"/>
  <c r="P867" i="2"/>
  <c r="L868" i="2"/>
  <c r="R868" i="2"/>
  <c r="N868" i="2"/>
  <c r="D868" i="2"/>
  <c r="K868" i="2"/>
  <c r="O868" i="2"/>
  <c r="S868" i="2"/>
  <c r="Q866" i="2"/>
  <c r="H866" i="2"/>
  <c r="G866" i="2"/>
  <c r="B870" i="2"/>
  <c r="C869" i="2"/>
  <c r="M868" i="2" l="1"/>
  <c r="Q867" i="2"/>
  <c r="F867" i="2" s="1"/>
  <c r="J867" i="2" s="1"/>
  <c r="G867" i="2"/>
  <c r="P868" i="2"/>
  <c r="B871" i="2"/>
  <c r="C870" i="2"/>
  <c r="R869" i="2"/>
  <c r="L869" i="2"/>
  <c r="N869" i="2"/>
  <c r="D869" i="2"/>
  <c r="K869" i="2"/>
  <c r="S869" i="2"/>
  <c r="O869" i="2"/>
  <c r="E866" i="2"/>
  <c r="I866" i="2" s="1"/>
  <c r="F866" i="2"/>
  <c r="J866" i="2" s="1"/>
  <c r="T868" i="2"/>
  <c r="U868" i="2" s="1"/>
  <c r="Q868" i="2" l="1"/>
  <c r="F868" i="2" s="1"/>
  <c r="E867" i="2"/>
  <c r="I867" i="2" s="1"/>
  <c r="M869" i="2"/>
  <c r="G868" i="2"/>
  <c r="H868" i="2"/>
  <c r="B872" i="2"/>
  <c r="C871" i="2"/>
  <c r="D870" i="2"/>
  <c r="N870" i="2"/>
  <c r="K870" i="2"/>
  <c r="S870" i="2"/>
  <c r="O870" i="2"/>
  <c r="L870" i="2"/>
  <c r="R870" i="2"/>
  <c r="P869" i="2"/>
  <c r="T869" i="2"/>
  <c r="U869" i="2" s="1"/>
  <c r="E868" i="2" l="1"/>
  <c r="I868" i="2" s="1"/>
  <c r="T870" i="2"/>
  <c r="U870" i="2" s="1"/>
  <c r="H870" i="2" s="1"/>
  <c r="P870" i="2"/>
  <c r="M870" i="2"/>
  <c r="Q869" i="2"/>
  <c r="F869" i="2" s="1"/>
  <c r="J868" i="2"/>
  <c r="B873" i="2"/>
  <c r="C872" i="2"/>
  <c r="S871" i="2"/>
  <c r="D871" i="2"/>
  <c r="O871" i="2"/>
  <c r="L871" i="2"/>
  <c r="K871" i="2"/>
  <c r="R871" i="2"/>
  <c r="N871" i="2"/>
  <c r="H869" i="2"/>
  <c r="G869" i="2"/>
  <c r="E869" i="2" l="1"/>
  <c r="I869" i="2" s="1"/>
  <c r="Q870" i="2"/>
  <c r="E870" i="2" s="1"/>
  <c r="T871" i="2"/>
  <c r="U871" i="2" s="1"/>
  <c r="H871" i="2" s="1"/>
  <c r="G870" i="2"/>
  <c r="P871" i="2"/>
  <c r="M871" i="2"/>
  <c r="C873" i="2"/>
  <c r="B874" i="2"/>
  <c r="S872" i="2"/>
  <c r="O872" i="2"/>
  <c r="R872" i="2"/>
  <c r="L872" i="2"/>
  <c r="K872" i="2"/>
  <c r="D872" i="2"/>
  <c r="N872" i="2"/>
  <c r="J869" i="2"/>
  <c r="M872" i="2" l="1"/>
  <c r="I870" i="2"/>
  <c r="Q871" i="2"/>
  <c r="F871" i="2" s="1"/>
  <c r="J871" i="2" s="1"/>
  <c r="G871" i="2"/>
  <c r="F870" i="2"/>
  <c r="J870" i="2" s="1"/>
  <c r="D873" i="2"/>
  <c r="K873" i="2"/>
  <c r="S873" i="2"/>
  <c r="O873" i="2"/>
  <c r="L873" i="2"/>
  <c r="R873" i="2"/>
  <c r="N873" i="2"/>
  <c r="T872" i="2"/>
  <c r="U872" i="2" s="1"/>
  <c r="B875" i="2"/>
  <c r="C874" i="2"/>
  <c r="P872" i="2"/>
  <c r="Q872" i="2" l="1"/>
  <c r="F872" i="2" s="1"/>
  <c r="E871" i="2"/>
  <c r="I871" i="2" s="1"/>
  <c r="M873" i="2"/>
  <c r="P873" i="2"/>
  <c r="G872" i="2"/>
  <c r="H872" i="2"/>
  <c r="L874" i="2"/>
  <c r="D874" i="2"/>
  <c r="R874" i="2"/>
  <c r="K874" i="2"/>
  <c r="N874" i="2"/>
  <c r="S874" i="2"/>
  <c r="O874" i="2"/>
  <c r="B876" i="2"/>
  <c r="C875" i="2"/>
  <c r="T873" i="2"/>
  <c r="U873" i="2" s="1"/>
  <c r="E872" i="2" l="1"/>
  <c r="I872" i="2" s="1"/>
  <c r="Q873" i="2"/>
  <c r="F873" i="2" s="1"/>
  <c r="T874" i="2"/>
  <c r="U874" i="2" s="1"/>
  <c r="G874" i="2" s="1"/>
  <c r="J872" i="2"/>
  <c r="D875" i="2"/>
  <c r="K875" i="2"/>
  <c r="L875" i="2"/>
  <c r="R875" i="2"/>
  <c r="N875" i="2"/>
  <c r="S875" i="2"/>
  <c r="O875" i="2"/>
  <c r="P874" i="2"/>
  <c r="H873" i="2"/>
  <c r="G873" i="2"/>
  <c r="B877" i="2"/>
  <c r="C876" i="2"/>
  <c r="M874" i="2"/>
  <c r="E873" i="2" l="1"/>
  <c r="I873" i="2" s="1"/>
  <c r="H874" i="2"/>
  <c r="Q874" i="2"/>
  <c r="F874" i="2" s="1"/>
  <c r="P875" i="2"/>
  <c r="J873" i="2"/>
  <c r="S876" i="2"/>
  <c r="L876" i="2"/>
  <c r="D876" i="2"/>
  <c r="O876" i="2"/>
  <c r="K876" i="2"/>
  <c r="R876" i="2"/>
  <c r="N876" i="2"/>
  <c r="M875" i="2"/>
  <c r="C877" i="2"/>
  <c r="B878" i="2"/>
  <c r="T875" i="2"/>
  <c r="U875" i="2" s="1"/>
  <c r="E874" i="2" l="1"/>
  <c r="I874" i="2" s="1"/>
  <c r="Q875" i="2"/>
  <c r="E875" i="2" s="1"/>
  <c r="M876" i="2"/>
  <c r="J874" i="2"/>
  <c r="T876" i="2"/>
  <c r="U876" i="2" s="1"/>
  <c r="G875" i="2"/>
  <c r="H875" i="2"/>
  <c r="S877" i="2"/>
  <c r="L877" i="2"/>
  <c r="O877" i="2"/>
  <c r="R877" i="2"/>
  <c r="N877" i="2"/>
  <c r="D877" i="2"/>
  <c r="K877" i="2"/>
  <c r="P876" i="2"/>
  <c r="B879" i="2"/>
  <c r="C878" i="2"/>
  <c r="T877" i="2" l="1"/>
  <c r="U877" i="2" s="1"/>
  <c r="H877" i="2" s="1"/>
  <c r="F875" i="2"/>
  <c r="J875" i="2" s="1"/>
  <c r="M877" i="2"/>
  <c r="Q876" i="2"/>
  <c r="E876" i="2" s="1"/>
  <c r="I875" i="2"/>
  <c r="G876" i="2"/>
  <c r="H876" i="2"/>
  <c r="C879" i="2"/>
  <c r="B880" i="2"/>
  <c r="P877" i="2"/>
  <c r="L878" i="2"/>
  <c r="R878" i="2"/>
  <c r="K878" i="2"/>
  <c r="D878" i="2"/>
  <c r="N878" i="2"/>
  <c r="O878" i="2"/>
  <c r="S878" i="2"/>
  <c r="G877" i="2" l="1"/>
  <c r="F876" i="2"/>
  <c r="J876" i="2" s="1"/>
  <c r="Q877" i="2"/>
  <c r="F877" i="2" s="1"/>
  <c r="J877" i="2" s="1"/>
  <c r="M878" i="2"/>
  <c r="I876" i="2"/>
  <c r="L879" i="2"/>
  <c r="S879" i="2"/>
  <c r="O879" i="2"/>
  <c r="R879" i="2"/>
  <c r="N879" i="2"/>
  <c r="D879" i="2"/>
  <c r="K879" i="2"/>
  <c r="P878" i="2"/>
  <c r="C880" i="2"/>
  <c r="B881" i="2"/>
  <c r="T878" i="2"/>
  <c r="U878" i="2" s="1"/>
  <c r="Q878" i="2" l="1"/>
  <c r="F878" i="2" s="1"/>
  <c r="M879" i="2"/>
  <c r="E877" i="2"/>
  <c r="I877" i="2" s="1"/>
  <c r="H878" i="2"/>
  <c r="G878" i="2"/>
  <c r="T879" i="2"/>
  <c r="U879" i="2" s="1"/>
  <c r="C881" i="2"/>
  <c r="B882" i="2"/>
  <c r="D880" i="2"/>
  <c r="N880" i="2"/>
  <c r="S880" i="2"/>
  <c r="R880" i="2"/>
  <c r="K880" i="2"/>
  <c r="O880" i="2"/>
  <c r="L880" i="2"/>
  <c r="P879" i="2"/>
  <c r="E878" i="2" l="1"/>
  <c r="I878" i="2" s="1"/>
  <c r="Q879" i="2"/>
  <c r="F879" i="2" s="1"/>
  <c r="J878" i="2"/>
  <c r="G879" i="2"/>
  <c r="H879" i="2"/>
  <c r="L881" i="2"/>
  <c r="R881" i="2"/>
  <c r="K881" i="2"/>
  <c r="D881" i="2"/>
  <c r="N881" i="2"/>
  <c r="S881" i="2"/>
  <c r="O881" i="2"/>
  <c r="B883" i="2"/>
  <c r="C882" i="2"/>
  <c r="P880" i="2"/>
  <c r="T880" i="2"/>
  <c r="U880" i="2" s="1"/>
  <c r="M880" i="2"/>
  <c r="M881" i="2" l="1"/>
  <c r="E879" i="2"/>
  <c r="I879" i="2" s="1"/>
  <c r="J879" i="2"/>
  <c r="G880" i="2"/>
  <c r="H880" i="2"/>
  <c r="S882" i="2"/>
  <c r="O882" i="2"/>
  <c r="D882" i="2"/>
  <c r="K882" i="2"/>
  <c r="L882" i="2"/>
  <c r="R882" i="2"/>
  <c r="N882" i="2"/>
  <c r="P881" i="2"/>
  <c r="T881" i="2"/>
  <c r="U881" i="2" s="1"/>
  <c r="C883" i="2"/>
  <c r="B884" i="2"/>
  <c r="Q880" i="2"/>
  <c r="Q881" i="2" l="1"/>
  <c r="F881" i="2" s="1"/>
  <c r="T882" i="2"/>
  <c r="U882" i="2" s="1"/>
  <c r="G882" i="2" s="1"/>
  <c r="M882" i="2"/>
  <c r="F880" i="2"/>
  <c r="J880" i="2" s="1"/>
  <c r="E880" i="2"/>
  <c r="I880" i="2" s="1"/>
  <c r="R883" i="2"/>
  <c r="N883" i="2"/>
  <c r="D883" i="2"/>
  <c r="K883" i="2"/>
  <c r="S883" i="2"/>
  <c r="L883" i="2"/>
  <c r="O883" i="2"/>
  <c r="P882" i="2"/>
  <c r="Q882" i="2" s="1"/>
  <c r="B885" i="2"/>
  <c r="C884" i="2"/>
  <c r="H881" i="2"/>
  <c r="G881" i="2"/>
  <c r="E881" i="2" l="1"/>
  <c r="I881" i="2" s="1"/>
  <c r="H882" i="2"/>
  <c r="P883" i="2"/>
  <c r="E882" i="2"/>
  <c r="I882" i="2" s="1"/>
  <c r="F882" i="2"/>
  <c r="B886" i="2"/>
  <c r="C885" i="2"/>
  <c r="T883" i="2"/>
  <c r="U883" i="2" s="1"/>
  <c r="J881" i="2"/>
  <c r="R884" i="2"/>
  <c r="N884" i="2"/>
  <c r="D884" i="2"/>
  <c r="K884" i="2"/>
  <c r="S884" i="2"/>
  <c r="O884" i="2"/>
  <c r="L884" i="2"/>
  <c r="M883" i="2"/>
  <c r="J882" i="2" l="1"/>
  <c r="Q883" i="2"/>
  <c r="F883" i="2" s="1"/>
  <c r="G883" i="2"/>
  <c r="H883" i="2"/>
  <c r="B887" i="2"/>
  <c r="C886" i="2"/>
  <c r="M884" i="2"/>
  <c r="T884" i="2"/>
  <c r="U884" i="2" s="1"/>
  <c r="R885" i="2"/>
  <c r="N885" i="2"/>
  <c r="D885" i="2"/>
  <c r="K885" i="2"/>
  <c r="S885" i="2"/>
  <c r="O885" i="2"/>
  <c r="L885" i="2"/>
  <c r="P884" i="2"/>
  <c r="M885" i="2" l="1"/>
  <c r="E883" i="2"/>
  <c r="I883" i="2" s="1"/>
  <c r="S886" i="2"/>
  <c r="O886" i="2"/>
  <c r="N886" i="2"/>
  <c r="L886" i="2"/>
  <c r="R886" i="2"/>
  <c r="D886" i="2"/>
  <c r="K886" i="2"/>
  <c r="P885" i="2"/>
  <c r="B888" i="2"/>
  <c r="C887" i="2"/>
  <c r="T885" i="2"/>
  <c r="U885" i="2" s="1"/>
  <c r="Q884" i="2"/>
  <c r="J883" i="2"/>
  <c r="G884" i="2"/>
  <c r="H884" i="2"/>
  <c r="T886" i="2" l="1"/>
  <c r="U886" i="2" s="1"/>
  <c r="H886" i="2" s="1"/>
  <c r="Q885" i="2"/>
  <c r="F885" i="2" s="1"/>
  <c r="M886" i="2"/>
  <c r="B889" i="2"/>
  <c r="C888" i="2"/>
  <c r="G885" i="2"/>
  <c r="H885" i="2"/>
  <c r="P886" i="2"/>
  <c r="D887" i="2"/>
  <c r="N887" i="2"/>
  <c r="L887" i="2"/>
  <c r="K887" i="2"/>
  <c r="S887" i="2"/>
  <c r="O887" i="2"/>
  <c r="R887" i="2"/>
  <c r="E884" i="2"/>
  <c r="I884" i="2" s="1"/>
  <c r="F884" i="2"/>
  <c r="J884" i="2" s="1"/>
  <c r="G886" i="2" l="1"/>
  <c r="E885" i="2"/>
  <c r="I885" i="2" s="1"/>
  <c r="T887" i="2"/>
  <c r="U887" i="2" s="1"/>
  <c r="G887" i="2" s="1"/>
  <c r="M887" i="2"/>
  <c r="Q886" i="2"/>
  <c r="E886" i="2" s="1"/>
  <c r="L888" i="2"/>
  <c r="R888" i="2"/>
  <c r="N888" i="2"/>
  <c r="S888" i="2"/>
  <c r="O888" i="2"/>
  <c r="D888" i="2"/>
  <c r="K888" i="2"/>
  <c r="C889" i="2"/>
  <c r="B890" i="2"/>
  <c r="J885" i="2"/>
  <c r="P887" i="2"/>
  <c r="I886" i="2" l="1"/>
  <c r="H887" i="2"/>
  <c r="M888" i="2"/>
  <c r="F886" i="2"/>
  <c r="J886" i="2" s="1"/>
  <c r="Q887" i="2"/>
  <c r="F887" i="2" s="1"/>
  <c r="P888" i="2"/>
  <c r="D889" i="2"/>
  <c r="K889" i="2"/>
  <c r="L889" i="2"/>
  <c r="N889" i="2"/>
  <c r="S889" i="2"/>
  <c r="O889" i="2"/>
  <c r="R889" i="2"/>
  <c r="C890" i="2"/>
  <c r="B891" i="2"/>
  <c r="T888" i="2"/>
  <c r="U888" i="2" s="1"/>
  <c r="J887" i="2" l="1"/>
  <c r="Q888" i="2"/>
  <c r="E888" i="2" s="1"/>
  <c r="E887" i="2"/>
  <c r="I887" i="2" s="1"/>
  <c r="T889" i="2"/>
  <c r="U889" i="2" s="1"/>
  <c r="H889" i="2" s="1"/>
  <c r="G888" i="2"/>
  <c r="H888" i="2"/>
  <c r="P889" i="2"/>
  <c r="L890" i="2"/>
  <c r="R890" i="2"/>
  <c r="N890" i="2"/>
  <c r="D890" i="2"/>
  <c r="K890" i="2"/>
  <c r="S890" i="2"/>
  <c r="O890" i="2"/>
  <c r="C891" i="2"/>
  <c r="B892" i="2"/>
  <c r="M889" i="2"/>
  <c r="Q889" i="2" l="1"/>
  <c r="E889" i="2" s="1"/>
  <c r="F888" i="2"/>
  <c r="J888" i="2" s="1"/>
  <c r="G889" i="2"/>
  <c r="M890" i="2"/>
  <c r="R891" i="2"/>
  <c r="N891" i="2"/>
  <c r="L891" i="2"/>
  <c r="K891" i="2"/>
  <c r="S891" i="2"/>
  <c r="O891" i="2"/>
  <c r="D891" i="2"/>
  <c r="C892" i="2"/>
  <c r="B893" i="2"/>
  <c r="I888" i="2"/>
  <c r="T890" i="2"/>
  <c r="U890" i="2" s="1"/>
  <c r="P890" i="2"/>
  <c r="F889" i="2" l="1"/>
  <c r="J889" i="2" s="1"/>
  <c r="Q890" i="2"/>
  <c r="F890" i="2" s="1"/>
  <c r="I889" i="2"/>
  <c r="H890" i="2"/>
  <c r="G890" i="2"/>
  <c r="R892" i="2"/>
  <c r="L892" i="2"/>
  <c r="K892" i="2"/>
  <c r="D892" i="2"/>
  <c r="N892" i="2"/>
  <c r="S892" i="2"/>
  <c r="O892" i="2"/>
  <c r="M891" i="2"/>
  <c r="C893" i="2"/>
  <c r="B894" i="2"/>
  <c r="P891" i="2"/>
  <c r="T891" i="2"/>
  <c r="U891" i="2" s="1"/>
  <c r="E890" i="2" l="1"/>
  <c r="I890" i="2" s="1"/>
  <c r="P892" i="2"/>
  <c r="T892" i="2"/>
  <c r="U892" i="2" s="1"/>
  <c r="G892" i="2" s="1"/>
  <c r="J890" i="2"/>
  <c r="C894" i="2"/>
  <c r="B895" i="2"/>
  <c r="S893" i="2"/>
  <c r="L893" i="2"/>
  <c r="O893" i="2"/>
  <c r="R893" i="2"/>
  <c r="N893" i="2"/>
  <c r="D893" i="2"/>
  <c r="K893" i="2"/>
  <c r="M892" i="2"/>
  <c r="G891" i="2"/>
  <c r="H891" i="2"/>
  <c r="Q891" i="2"/>
  <c r="T893" i="2" l="1"/>
  <c r="U893" i="2" s="1"/>
  <c r="G893" i="2" s="1"/>
  <c r="Q892" i="2"/>
  <c r="F892" i="2" s="1"/>
  <c r="H892" i="2"/>
  <c r="P893" i="2"/>
  <c r="E891" i="2"/>
  <c r="I891" i="2" s="1"/>
  <c r="F891" i="2"/>
  <c r="J891" i="2" s="1"/>
  <c r="D894" i="2"/>
  <c r="N894" i="2"/>
  <c r="K894" i="2"/>
  <c r="S894" i="2"/>
  <c r="O894" i="2"/>
  <c r="L894" i="2"/>
  <c r="R894" i="2"/>
  <c r="M893" i="2"/>
  <c r="B896" i="2"/>
  <c r="C895" i="2"/>
  <c r="Q893" i="2" l="1"/>
  <c r="E893" i="2" s="1"/>
  <c r="I893" i="2" s="1"/>
  <c r="J892" i="2"/>
  <c r="H893" i="2"/>
  <c r="E892" i="2"/>
  <c r="I892" i="2" s="1"/>
  <c r="P894" i="2"/>
  <c r="T894" i="2"/>
  <c r="U894" i="2" s="1"/>
  <c r="H894" i="2" s="1"/>
  <c r="S895" i="2"/>
  <c r="O895" i="2"/>
  <c r="R895" i="2"/>
  <c r="N895" i="2"/>
  <c r="D895" i="2"/>
  <c r="K895" i="2"/>
  <c r="L895" i="2"/>
  <c r="C896" i="2"/>
  <c r="B897" i="2"/>
  <c r="M894" i="2"/>
  <c r="F893" i="2" l="1"/>
  <c r="J893" i="2" s="1"/>
  <c r="Q894" i="2"/>
  <c r="F894" i="2" s="1"/>
  <c r="J894" i="2" s="1"/>
  <c r="T895" i="2"/>
  <c r="U895" i="2" s="1"/>
  <c r="G895" i="2" s="1"/>
  <c r="G894" i="2"/>
  <c r="M895" i="2"/>
  <c r="B898" i="2"/>
  <c r="C897" i="2"/>
  <c r="S896" i="2"/>
  <c r="O896" i="2"/>
  <c r="L896" i="2"/>
  <c r="D896" i="2"/>
  <c r="N896" i="2"/>
  <c r="R896" i="2"/>
  <c r="K896" i="2"/>
  <c r="P895" i="2"/>
  <c r="M896" i="2" l="1"/>
  <c r="E894" i="2"/>
  <c r="I894" i="2" s="1"/>
  <c r="H895" i="2"/>
  <c r="Q895" i="2"/>
  <c r="F895" i="2" s="1"/>
  <c r="T896" i="2"/>
  <c r="U896" i="2" s="1"/>
  <c r="H896" i="2" s="1"/>
  <c r="P896" i="2"/>
  <c r="C898" i="2"/>
  <c r="B899" i="2"/>
  <c r="S897" i="2"/>
  <c r="D897" i="2"/>
  <c r="N897" i="2"/>
  <c r="O897" i="2"/>
  <c r="L897" i="2"/>
  <c r="R897" i="2"/>
  <c r="K897" i="2"/>
  <c r="Q896" i="2" l="1"/>
  <c r="F896" i="2" s="1"/>
  <c r="J896" i="2" s="1"/>
  <c r="J895" i="2"/>
  <c r="E895" i="2"/>
  <c r="I895" i="2" s="1"/>
  <c r="G896" i="2"/>
  <c r="T897" i="2"/>
  <c r="U897" i="2" s="1"/>
  <c r="H897" i="2" s="1"/>
  <c r="M897" i="2"/>
  <c r="P897" i="2"/>
  <c r="C899" i="2"/>
  <c r="B900" i="2"/>
  <c r="S898" i="2"/>
  <c r="O898" i="2"/>
  <c r="D898" i="2"/>
  <c r="K898" i="2"/>
  <c r="L898" i="2"/>
  <c r="R898" i="2"/>
  <c r="N898" i="2"/>
  <c r="E896" i="2" l="1"/>
  <c r="I896" i="2" s="1"/>
  <c r="T898" i="2"/>
  <c r="U898" i="2" s="1"/>
  <c r="G898" i="2" s="1"/>
  <c r="G897" i="2"/>
  <c r="Q897" i="2"/>
  <c r="E897" i="2" s="1"/>
  <c r="L899" i="2"/>
  <c r="D899" i="2"/>
  <c r="K899" i="2"/>
  <c r="S899" i="2"/>
  <c r="O899" i="2"/>
  <c r="R899" i="2"/>
  <c r="N899" i="2"/>
  <c r="B901" i="2"/>
  <c r="C900" i="2"/>
  <c r="P898" i="2"/>
  <c r="M898" i="2"/>
  <c r="M899" i="2" l="1"/>
  <c r="I897" i="2"/>
  <c r="H898" i="2"/>
  <c r="F897" i="2"/>
  <c r="J897" i="2" s="1"/>
  <c r="T899" i="2"/>
  <c r="U899" i="2" s="1"/>
  <c r="H899" i="2" s="1"/>
  <c r="P899" i="2"/>
  <c r="Q899" i="2" s="1"/>
  <c r="B902" i="2"/>
  <c r="C901" i="2"/>
  <c r="Q898" i="2"/>
  <c r="R900" i="2"/>
  <c r="K900" i="2"/>
  <c r="D900" i="2"/>
  <c r="N900" i="2"/>
  <c r="S900" i="2"/>
  <c r="O900" i="2"/>
  <c r="L900" i="2"/>
  <c r="G899" i="2" l="1"/>
  <c r="B903" i="2"/>
  <c r="C902" i="2"/>
  <c r="M900" i="2"/>
  <c r="R901" i="2"/>
  <c r="K901" i="2"/>
  <c r="L901" i="2"/>
  <c r="D901" i="2"/>
  <c r="N901" i="2"/>
  <c r="S901" i="2"/>
  <c r="O901" i="2"/>
  <c r="E899" i="2"/>
  <c r="F899" i="2"/>
  <c r="J899" i="2" s="1"/>
  <c r="E898" i="2"/>
  <c r="I898" i="2" s="1"/>
  <c r="F898" i="2"/>
  <c r="J898" i="2" s="1"/>
  <c r="P900" i="2"/>
  <c r="T900" i="2"/>
  <c r="U900" i="2" s="1"/>
  <c r="I899" i="2" l="1"/>
  <c r="B904" i="2"/>
  <c r="C903" i="2"/>
  <c r="M901" i="2"/>
  <c r="R902" i="2"/>
  <c r="D902" i="2"/>
  <c r="N902" i="2"/>
  <c r="S902" i="2"/>
  <c r="O902" i="2"/>
  <c r="L902" i="2"/>
  <c r="K902" i="2"/>
  <c r="Q900" i="2"/>
  <c r="H900" i="2"/>
  <c r="G900" i="2"/>
  <c r="P901" i="2"/>
  <c r="T901" i="2"/>
  <c r="U901" i="2" s="1"/>
  <c r="M902" i="2" l="1"/>
  <c r="P902" i="2"/>
  <c r="T902" i="2"/>
  <c r="U902" i="2" s="1"/>
  <c r="H902" i="2" s="1"/>
  <c r="S903" i="2"/>
  <c r="O903" i="2"/>
  <c r="R903" i="2"/>
  <c r="D903" i="2"/>
  <c r="L903" i="2"/>
  <c r="N903" i="2"/>
  <c r="K903" i="2"/>
  <c r="B905" i="2"/>
  <c r="C904" i="2"/>
  <c r="H901" i="2"/>
  <c r="G901" i="2"/>
  <c r="F900" i="2"/>
  <c r="J900" i="2" s="1"/>
  <c r="E900" i="2"/>
  <c r="I900" i="2" s="1"/>
  <c r="Q901" i="2"/>
  <c r="M903" i="2" l="1"/>
  <c r="T903" i="2"/>
  <c r="U903" i="2" s="1"/>
  <c r="H903" i="2" s="1"/>
  <c r="P903" i="2"/>
  <c r="Q902" i="2"/>
  <c r="E902" i="2" s="1"/>
  <c r="G902" i="2"/>
  <c r="F901" i="2"/>
  <c r="J901" i="2" s="1"/>
  <c r="E901" i="2"/>
  <c r="I901" i="2" s="1"/>
  <c r="S904" i="2"/>
  <c r="L904" i="2"/>
  <c r="R904" i="2"/>
  <c r="N904" i="2"/>
  <c r="D904" i="2"/>
  <c r="K904" i="2"/>
  <c r="O904" i="2"/>
  <c r="B906" i="2"/>
  <c r="C905" i="2"/>
  <c r="Q903" i="2" l="1"/>
  <c r="F903" i="2" s="1"/>
  <c r="J903" i="2" s="1"/>
  <c r="T904" i="2"/>
  <c r="U904" i="2" s="1"/>
  <c r="H904" i="2" s="1"/>
  <c r="G903" i="2"/>
  <c r="I902" i="2"/>
  <c r="M904" i="2"/>
  <c r="F902" i="2"/>
  <c r="J902" i="2" s="1"/>
  <c r="P904" i="2"/>
  <c r="B907" i="2"/>
  <c r="C906" i="2"/>
  <c r="D905" i="2"/>
  <c r="N905" i="2"/>
  <c r="S905" i="2"/>
  <c r="O905" i="2"/>
  <c r="L905" i="2"/>
  <c r="R905" i="2"/>
  <c r="K905" i="2"/>
  <c r="Q904" i="2" l="1"/>
  <c r="F904" i="2" s="1"/>
  <c r="J904" i="2" s="1"/>
  <c r="E903" i="2"/>
  <c r="I903" i="2" s="1"/>
  <c r="G904" i="2"/>
  <c r="T905" i="2"/>
  <c r="U905" i="2" s="1"/>
  <c r="H905" i="2" s="1"/>
  <c r="M905" i="2"/>
  <c r="L906" i="2"/>
  <c r="R906" i="2"/>
  <c r="K906" i="2"/>
  <c r="D906" i="2"/>
  <c r="S906" i="2"/>
  <c r="O906" i="2"/>
  <c r="N906" i="2"/>
  <c r="P905" i="2"/>
  <c r="B908" i="2"/>
  <c r="C907" i="2"/>
  <c r="E904" i="2" l="1"/>
  <c r="I904" i="2" s="1"/>
  <c r="Q905" i="2"/>
  <c r="E905" i="2" s="1"/>
  <c r="G905" i="2"/>
  <c r="T906" i="2"/>
  <c r="U906" i="2" s="1"/>
  <c r="H906" i="2" s="1"/>
  <c r="D907" i="2"/>
  <c r="N907" i="2"/>
  <c r="L907" i="2"/>
  <c r="R907" i="2"/>
  <c r="K907" i="2"/>
  <c r="S907" i="2"/>
  <c r="O907" i="2"/>
  <c r="C908" i="2"/>
  <c r="B909" i="2"/>
  <c r="P906" i="2"/>
  <c r="M906" i="2"/>
  <c r="F905" i="2" l="1"/>
  <c r="J905" i="2" s="1"/>
  <c r="I905" i="2"/>
  <c r="G906" i="2"/>
  <c r="T907" i="2"/>
  <c r="U907" i="2" s="1"/>
  <c r="G907" i="2" s="1"/>
  <c r="M907" i="2"/>
  <c r="D908" i="2"/>
  <c r="K908" i="2"/>
  <c r="S908" i="2"/>
  <c r="O908" i="2"/>
  <c r="R908" i="2"/>
  <c r="N908" i="2"/>
  <c r="L908" i="2"/>
  <c r="C909" i="2"/>
  <c r="B910" i="2"/>
  <c r="Q906" i="2"/>
  <c r="P907" i="2"/>
  <c r="Q907" i="2" l="1"/>
  <c r="F907" i="2" s="1"/>
  <c r="T908" i="2"/>
  <c r="U908" i="2" s="1"/>
  <c r="H908" i="2" s="1"/>
  <c r="H907" i="2"/>
  <c r="C910" i="2"/>
  <c r="B911" i="2"/>
  <c r="L909" i="2"/>
  <c r="K909" i="2"/>
  <c r="D909" i="2"/>
  <c r="N909" i="2"/>
  <c r="R909" i="2"/>
  <c r="S909" i="2"/>
  <c r="O909" i="2"/>
  <c r="F906" i="2"/>
  <c r="J906" i="2" s="1"/>
  <c r="E906" i="2"/>
  <c r="I906" i="2" s="1"/>
  <c r="P908" i="2"/>
  <c r="M908" i="2"/>
  <c r="E907" i="2" l="1"/>
  <c r="I907" i="2" s="1"/>
  <c r="M909" i="2"/>
  <c r="G908" i="2"/>
  <c r="J907" i="2"/>
  <c r="Q908" i="2"/>
  <c r="E908" i="2" s="1"/>
  <c r="T909" i="2"/>
  <c r="U909" i="2" s="1"/>
  <c r="L910" i="2"/>
  <c r="R910" i="2"/>
  <c r="K910" i="2"/>
  <c r="D910" i="2"/>
  <c r="N910" i="2"/>
  <c r="S910" i="2"/>
  <c r="O910" i="2"/>
  <c r="C911" i="2"/>
  <c r="B912" i="2"/>
  <c r="P909" i="2"/>
  <c r="Q909" i="2" l="1"/>
  <c r="E909" i="2" s="1"/>
  <c r="I908" i="2"/>
  <c r="F908" i="2"/>
  <c r="J908" i="2" s="1"/>
  <c r="P910" i="2"/>
  <c r="B913" i="2"/>
  <c r="C912" i="2"/>
  <c r="G909" i="2"/>
  <c r="H909" i="2"/>
  <c r="T910" i="2"/>
  <c r="U910" i="2" s="1"/>
  <c r="L911" i="2"/>
  <c r="N911" i="2"/>
  <c r="R911" i="2"/>
  <c r="D911" i="2"/>
  <c r="K911" i="2"/>
  <c r="S911" i="2"/>
  <c r="O911" i="2"/>
  <c r="M910" i="2"/>
  <c r="M911" i="2" l="1"/>
  <c r="F909" i="2"/>
  <c r="J909" i="2" s="1"/>
  <c r="T911" i="2"/>
  <c r="U911" i="2" s="1"/>
  <c r="G911" i="2" s="1"/>
  <c r="Q910" i="2"/>
  <c r="E910" i="2" s="1"/>
  <c r="P911" i="2"/>
  <c r="I909" i="2"/>
  <c r="H910" i="2"/>
  <c r="G910" i="2"/>
  <c r="C913" i="2"/>
  <c r="B914" i="2"/>
  <c r="R912" i="2"/>
  <c r="K912" i="2"/>
  <c r="D912" i="2"/>
  <c r="N912" i="2"/>
  <c r="S912" i="2"/>
  <c r="O912" i="2"/>
  <c r="L912" i="2"/>
  <c r="Q911" i="2" l="1"/>
  <c r="F911" i="2" s="1"/>
  <c r="H911" i="2"/>
  <c r="F910" i="2"/>
  <c r="J910" i="2" s="1"/>
  <c r="P912" i="2"/>
  <c r="I910" i="2"/>
  <c r="R913" i="2"/>
  <c r="K913" i="2"/>
  <c r="D913" i="2"/>
  <c r="N913" i="2"/>
  <c r="S913" i="2"/>
  <c r="O913" i="2"/>
  <c r="L913" i="2"/>
  <c r="C914" i="2"/>
  <c r="B915" i="2"/>
  <c r="T912" i="2"/>
  <c r="U912" i="2" s="1"/>
  <c r="M912" i="2"/>
  <c r="E911" i="2" l="1"/>
  <c r="I911" i="2" s="1"/>
  <c r="J911" i="2"/>
  <c r="Q912" i="2"/>
  <c r="E912" i="2" s="1"/>
  <c r="P913" i="2"/>
  <c r="D914" i="2"/>
  <c r="K914" i="2"/>
  <c r="S914" i="2"/>
  <c r="L914" i="2"/>
  <c r="O914" i="2"/>
  <c r="R914" i="2"/>
  <c r="N914" i="2"/>
  <c r="C915" i="2"/>
  <c r="B916" i="2"/>
  <c r="T913" i="2"/>
  <c r="U913" i="2" s="1"/>
  <c r="G912" i="2"/>
  <c r="H912" i="2"/>
  <c r="M913" i="2"/>
  <c r="T914" i="2" l="1"/>
  <c r="U914" i="2" s="1"/>
  <c r="G914" i="2" s="1"/>
  <c r="M914" i="2"/>
  <c r="F912" i="2"/>
  <c r="J912" i="2" s="1"/>
  <c r="Q913" i="2"/>
  <c r="E913" i="2" s="1"/>
  <c r="G913" i="2"/>
  <c r="H913" i="2"/>
  <c r="I912" i="2"/>
  <c r="L915" i="2"/>
  <c r="O915" i="2"/>
  <c r="R915" i="2"/>
  <c r="K915" i="2"/>
  <c r="D915" i="2"/>
  <c r="N915" i="2"/>
  <c r="S915" i="2"/>
  <c r="P914" i="2"/>
  <c r="B917" i="2"/>
  <c r="C916" i="2"/>
  <c r="F913" i="2" l="1"/>
  <c r="J913" i="2" s="1"/>
  <c r="P915" i="2"/>
  <c r="Q914" i="2"/>
  <c r="F914" i="2" s="1"/>
  <c r="M915" i="2"/>
  <c r="H914" i="2"/>
  <c r="I913" i="2"/>
  <c r="T915" i="2"/>
  <c r="U915" i="2" s="1"/>
  <c r="B918" i="2"/>
  <c r="C917" i="2"/>
  <c r="L916" i="2"/>
  <c r="R916" i="2"/>
  <c r="N916" i="2"/>
  <c r="D916" i="2"/>
  <c r="K916" i="2"/>
  <c r="S916" i="2"/>
  <c r="O916" i="2"/>
  <c r="M916" i="2" l="1"/>
  <c r="J914" i="2"/>
  <c r="Q915" i="2"/>
  <c r="E915" i="2" s="1"/>
  <c r="E914" i="2"/>
  <c r="I914" i="2" s="1"/>
  <c r="D917" i="2"/>
  <c r="K917" i="2"/>
  <c r="S917" i="2"/>
  <c r="O917" i="2"/>
  <c r="L917" i="2"/>
  <c r="R917" i="2"/>
  <c r="N917" i="2"/>
  <c r="G915" i="2"/>
  <c r="H915" i="2"/>
  <c r="T916" i="2"/>
  <c r="U916" i="2" s="1"/>
  <c r="B919" i="2"/>
  <c r="C918" i="2"/>
  <c r="P916" i="2"/>
  <c r="Q916" i="2" s="1"/>
  <c r="F915" i="2" l="1"/>
  <c r="J915" i="2" s="1"/>
  <c r="T917" i="2"/>
  <c r="U917" i="2" s="1"/>
  <c r="H917" i="2" s="1"/>
  <c r="I915" i="2"/>
  <c r="F916" i="2"/>
  <c r="E916" i="2"/>
  <c r="M917" i="2"/>
  <c r="H916" i="2"/>
  <c r="G916" i="2"/>
  <c r="B920" i="2"/>
  <c r="C919" i="2"/>
  <c r="R918" i="2"/>
  <c r="L918" i="2"/>
  <c r="N918" i="2"/>
  <c r="O918" i="2"/>
  <c r="D918" i="2"/>
  <c r="K918" i="2"/>
  <c r="S918" i="2"/>
  <c r="P917" i="2"/>
  <c r="M918" i="2" l="1"/>
  <c r="G917" i="2"/>
  <c r="T918" i="2"/>
  <c r="U918" i="2" s="1"/>
  <c r="H918" i="2" s="1"/>
  <c r="S919" i="2"/>
  <c r="K919" i="2"/>
  <c r="D919" i="2"/>
  <c r="O919" i="2"/>
  <c r="L919" i="2"/>
  <c r="R919" i="2"/>
  <c r="N919" i="2"/>
  <c r="Q917" i="2"/>
  <c r="J916" i="2"/>
  <c r="I916" i="2"/>
  <c r="C920" i="2"/>
  <c r="B921" i="2"/>
  <c r="P918" i="2"/>
  <c r="Q918" i="2" s="1"/>
  <c r="G918" i="2" l="1"/>
  <c r="T919" i="2"/>
  <c r="U919" i="2" s="1"/>
  <c r="H919" i="2" s="1"/>
  <c r="M919" i="2"/>
  <c r="F918" i="2"/>
  <c r="J918" i="2" s="1"/>
  <c r="E918" i="2"/>
  <c r="S920" i="2"/>
  <c r="O920" i="2"/>
  <c r="D920" i="2"/>
  <c r="N920" i="2"/>
  <c r="L920" i="2"/>
  <c r="R920" i="2"/>
  <c r="K920" i="2"/>
  <c r="P919" i="2"/>
  <c r="Q919" i="2" s="1"/>
  <c r="C921" i="2"/>
  <c r="B922" i="2"/>
  <c r="E917" i="2"/>
  <c r="I917" i="2" s="1"/>
  <c r="F917" i="2"/>
  <c r="J917" i="2" s="1"/>
  <c r="I918" i="2" l="1"/>
  <c r="G919" i="2"/>
  <c r="P920" i="2"/>
  <c r="E919" i="2"/>
  <c r="F919" i="2"/>
  <c r="J919" i="2" s="1"/>
  <c r="M920" i="2"/>
  <c r="L921" i="2"/>
  <c r="N921" i="2"/>
  <c r="D921" i="2"/>
  <c r="K921" i="2"/>
  <c r="S921" i="2"/>
  <c r="O921" i="2"/>
  <c r="R921" i="2"/>
  <c r="B923" i="2"/>
  <c r="C922" i="2"/>
  <c r="T920" i="2"/>
  <c r="U920" i="2" s="1"/>
  <c r="I919" i="2" l="1"/>
  <c r="M921" i="2"/>
  <c r="Q920" i="2"/>
  <c r="E920" i="2" s="1"/>
  <c r="T921" i="2"/>
  <c r="U921" i="2" s="1"/>
  <c r="G921" i="2" s="1"/>
  <c r="G920" i="2"/>
  <c r="H920" i="2"/>
  <c r="P921" i="2"/>
  <c r="C923" i="2"/>
  <c r="B924" i="2"/>
  <c r="N922" i="2"/>
  <c r="S922" i="2"/>
  <c r="O922" i="2"/>
  <c r="D922" i="2"/>
  <c r="K922" i="2"/>
  <c r="R922" i="2"/>
  <c r="L922" i="2"/>
  <c r="T922" i="2" l="1"/>
  <c r="U922" i="2" s="1"/>
  <c r="G922" i="2" s="1"/>
  <c r="F920" i="2"/>
  <c r="J920" i="2" s="1"/>
  <c r="Q921" i="2"/>
  <c r="E921" i="2" s="1"/>
  <c r="I921" i="2" s="1"/>
  <c r="H921" i="2"/>
  <c r="R923" i="2"/>
  <c r="K923" i="2"/>
  <c r="O923" i="2"/>
  <c r="L923" i="2"/>
  <c r="D923" i="2"/>
  <c r="N923" i="2"/>
  <c r="S923" i="2"/>
  <c r="M922" i="2"/>
  <c r="P922" i="2"/>
  <c r="C924" i="2"/>
  <c r="B925" i="2"/>
  <c r="I920" i="2"/>
  <c r="H922" i="2" l="1"/>
  <c r="F921" i="2"/>
  <c r="J921" i="2" s="1"/>
  <c r="Q922" i="2"/>
  <c r="F922" i="2" s="1"/>
  <c r="R924" i="2"/>
  <c r="K924" i="2"/>
  <c r="D924" i="2"/>
  <c r="N924" i="2"/>
  <c r="S924" i="2"/>
  <c r="O924" i="2"/>
  <c r="L924" i="2"/>
  <c r="B926" i="2"/>
  <c r="C925" i="2"/>
  <c r="T923" i="2"/>
  <c r="U923" i="2" s="1"/>
  <c r="P923" i="2"/>
  <c r="M923" i="2"/>
  <c r="J922" i="2" l="1"/>
  <c r="M924" i="2"/>
  <c r="E922" i="2"/>
  <c r="I922" i="2" s="1"/>
  <c r="Q923" i="2"/>
  <c r="F923" i="2" s="1"/>
  <c r="D925" i="2"/>
  <c r="N925" i="2"/>
  <c r="S925" i="2"/>
  <c r="O925" i="2"/>
  <c r="R925" i="2"/>
  <c r="K925" i="2"/>
  <c r="L925" i="2"/>
  <c r="T924" i="2"/>
  <c r="U924" i="2" s="1"/>
  <c r="G923" i="2"/>
  <c r="H923" i="2"/>
  <c r="B927" i="2"/>
  <c r="C926" i="2"/>
  <c r="P924" i="2"/>
  <c r="Q924" i="2" l="1"/>
  <c r="E924" i="2" s="1"/>
  <c r="T925" i="2"/>
  <c r="U925" i="2" s="1"/>
  <c r="H925" i="2" s="1"/>
  <c r="M925" i="2"/>
  <c r="E923" i="2"/>
  <c r="I923" i="2" s="1"/>
  <c r="P925" i="2"/>
  <c r="J923" i="2"/>
  <c r="B928" i="2"/>
  <c r="C927" i="2"/>
  <c r="L926" i="2"/>
  <c r="R926" i="2"/>
  <c r="N926" i="2"/>
  <c r="D926" i="2"/>
  <c r="K926" i="2"/>
  <c r="O926" i="2"/>
  <c r="S926" i="2"/>
  <c r="G924" i="2"/>
  <c r="H924" i="2"/>
  <c r="M926" i="2" l="1"/>
  <c r="F924" i="2"/>
  <c r="J924" i="2" s="1"/>
  <c r="G925" i="2"/>
  <c r="Q925" i="2"/>
  <c r="F925" i="2" s="1"/>
  <c r="J925" i="2" s="1"/>
  <c r="P926" i="2"/>
  <c r="B929" i="2"/>
  <c r="C928" i="2"/>
  <c r="D927" i="2"/>
  <c r="K927" i="2"/>
  <c r="S927" i="2"/>
  <c r="O927" i="2"/>
  <c r="L927" i="2"/>
  <c r="R927" i="2"/>
  <c r="N927" i="2"/>
  <c r="I924" i="2"/>
  <c r="T926" i="2"/>
  <c r="U926" i="2" s="1"/>
  <c r="Q926" i="2" l="1"/>
  <c r="E926" i="2" s="1"/>
  <c r="T927" i="2"/>
  <c r="U927" i="2" s="1"/>
  <c r="G927" i="2" s="1"/>
  <c r="M927" i="2"/>
  <c r="E925" i="2"/>
  <c r="I925" i="2" s="1"/>
  <c r="P927" i="2"/>
  <c r="G926" i="2"/>
  <c r="H926" i="2"/>
  <c r="C929" i="2"/>
  <c r="B930" i="2"/>
  <c r="D928" i="2"/>
  <c r="N928" i="2"/>
  <c r="S928" i="2"/>
  <c r="O928" i="2"/>
  <c r="L928" i="2"/>
  <c r="R928" i="2"/>
  <c r="K928" i="2"/>
  <c r="Q927" i="2" l="1"/>
  <c r="E927" i="2" s="1"/>
  <c r="I927" i="2" s="1"/>
  <c r="F926" i="2"/>
  <c r="J926" i="2" s="1"/>
  <c r="T928" i="2"/>
  <c r="U928" i="2" s="1"/>
  <c r="H928" i="2" s="1"/>
  <c r="H927" i="2"/>
  <c r="I926" i="2"/>
  <c r="P928" i="2"/>
  <c r="C930" i="2"/>
  <c r="B931" i="2"/>
  <c r="M928" i="2"/>
  <c r="D929" i="2"/>
  <c r="N929" i="2"/>
  <c r="L929" i="2"/>
  <c r="R929" i="2"/>
  <c r="K929" i="2"/>
  <c r="S929" i="2"/>
  <c r="O929" i="2"/>
  <c r="F927" i="2" l="1"/>
  <c r="J927" i="2" s="1"/>
  <c r="G928" i="2"/>
  <c r="Q928" i="2"/>
  <c r="F928" i="2" s="1"/>
  <c r="J928" i="2" s="1"/>
  <c r="P929" i="2"/>
  <c r="B932" i="2"/>
  <c r="C931" i="2"/>
  <c r="T929" i="2"/>
  <c r="U929" i="2" s="1"/>
  <c r="D930" i="2"/>
  <c r="S930" i="2"/>
  <c r="O930" i="2"/>
  <c r="L930" i="2"/>
  <c r="R930" i="2"/>
  <c r="N930" i="2"/>
  <c r="K930" i="2"/>
  <c r="M929" i="2"/>
  <c r="Q929" i="2" l="1"/>
  <c r="F929" i="2" s="1"/>
  <c r="T930" i="2"/>
  <c r="U930" i="2" s="1"/>
  <c r="H930" i="2" s="1"/>
  <c r="E928" i="2"/>
  <c r="I928" i="2" s="1"/>
  <c r="P930" i="2"/>
  <c r="G929" i="2"/>
  <c r="H929" i="2"/>
  <c r="C932" i="2"/>
  <c r="B933" i="2"/>
  <c r="D931" i="2"/>
  <c r="N931" i="2"/>
  <c r="L931" i="2"/>
  <c r="S931" i="2"/>
  <c r="R931" i="2"/>
  <c r="O931" i="2"/>
  <c r="K931" i="2"/>
  <c r="M930" i="2"/>
  <c r="E929" i="2" l="1"/>
  <c r="Q930" i="2"/>
  <c r="F930" i="2" s="1"/>
  <c r="J930" i="2" s="1"/>
  <c r="M931" i="2"/>
  <c r="G930" i="2"/>
  <c r="J929" i="2"/>
  <c r="T931" i="2"/>
  <c r="U931" i="2" s="1"/>
  <c r="H931" i="2" s="1"/>
  <c r="P931" i="2"/>
  <c r="I929" i="2"/>
  <c r="O932" i="2"/>
  <c r="L932" i="2"/>
  <c r="K932" i="2"/>
  <c r="D932" i="2"/>
  <c r="N932" i="2"/>
  <c r="S932" i="2"/>
  <c r="R932" i="2"/>
  <c r="B934" i="2"/>
  <c r="C933" i="2"/>
  <c r="E930" i="2" l="1"/>
  <c r="I930" i="2" s="1"/>
  <c r="Q931" i="2"/>
  <c r="F931" i="2" s="1"/>
  <c r="J931" i="2" s="1"/>
  <c r="G931" i="2"/>
  <c r="T932" i="2"/>
  <c r="U932" i="2" s="1"/>
  <c r="G932" i="2" s="1"/>
  <c r="M932" i="2"/>
  <c r="P932" i="2"/>
  <c r="B935" i="2"/>
  <c r="C934" i="2"/>
  <c r="L933" i="2"/>
  <c r="R933" i="2"/>
  <c r="K933" i="2"/>
  <c r="D933" i="2"/>
  <c r="N933" i="2"/>
  <c r="S933" i="2"/>
  <c r="O933" i="2"/>
  <c r="E931" i="2" l="1"/>
  <c r="I931" i="2" s="1"/>
  <c r="Q932" i="2"/>
  <c r="E932" i="2" s="1"/>
  <c r="I932" i="2" s="1"/>
  <c r="H932" i="2"/>
  <c r="T933" i="2"/>
  <c r="U933" i="2" s="1"/>
  <c r="H933" i="2" s="1"/>
  <c r="M933" i="2"/>
  <c r="C935" i="2"/>
  <c r="B936" i="2"/>
  <c r="D934" i="2"/>
  <c r="K934" i="2"/>
  <c r="S934" i="2"/>
  <c r="O934" i="2"/>
  <c r="L934" i="2"/>
  <c r="R934" i="2"/>
  <c r="N934" i="2"/>
  <c r="P933" i="2"/>
  <c r="Q933" i="2" l="1"/>
  <c r="F933" i="2" s="1"/>
  <c r="J933" i="2" s="1"/>
  <c r="F932" i="2"/>
  <c r="J932" i="2" s="1"/>
  <c r="P934" i="2"/>
  <c r="T934" i="2"/>
  <c r="U934" i="2" s="1"/>
  <c r="H934" i="2" s="1"/>
  <c r="M934" i="2"/>
  <c r="G933" i="2"/>
  <c r="R935" i="2"/>
  <c r="N935" i="2"/>
  <c r="S935" i="2"/>
  <c r="K935" i="2"/>
  <c r="O935" i="2"/>
  <c r="L935" i="2"/>
  <c r="D935" i="2"/>
  <c r="B937" i="2"/>
  <c r="C936" i="2"/>
  <c r="E933" i="2" l="1"/>
  <c r="I933" i="2" s="1"/>
  <c r="G934" i="2"/>
  <c r="Q934" i="2"/>
  <c r="F934" i="2" s="1"/>
  <c r="J934" i="2" s="1"/>
  <c r="P935" i="2"/>
  <c r="B938" i="2"/>
  <c r="C937" i="2"/>
  <c r="S936" i="2"/>
  <c r="L936" i="2"/>
  <c r="N936" i="2"/>
  <c r="O936" i="2"/>
  <c r="R936" i="2"/>
  <c r="D936" i="2"/>
  <c r="K936" i="2"/>
  <c r="M935" i="2"/>
  <c r="T935" i="2"/>
  <c r="U935" i="2" s="1"/>
  <c r="T936" i="2" l="1"/>
  <c r="U936" i="2" s="1"/>
  <c r="H936" i="2" s="1"/>
  <c r="E934" i="2"/>
  <c r="I934" i="2" s="1"/>
  <c r="Q935" i="2"/>
  <c r="E935" i="2" s="1"/>
  <c r="M936" i="2"/>
  <c r="P936" i="2"/>
  <c r="H935" i="2"/>
  <c r="G935" i="2"/>
  <c r="C938" i="2"/>
  <c r="B939" i="2"/>
  <c r="D937" i="2"/>
  <c r="N937" i="2"/>
  <c r="S937" i="2"/>
  <c r="R937" i="2"/>
  <c r="O937" i="2"/>
  <c r="L937" i="2"/>
  <c r="K937" i="2"/>
  <c r="G936" i="2" l="1"/>
  <c r="Q936" i="2"/>
  <c r="F936" i="2" s="1"/>
  <c r="J936" i="2" s="1"/>
  <c r="I935" i="2"/>
  <c r="F935" i="2"/>
  <c r="J935" i="2" s="1"/>
  <c r="M937" i="2"/>
  <c r="B940" i="2"/>
  <c r="C939" i="2"/>
  <c r="P937" i="2"/>
  <c r="T937" i="2"/>
  <c r="U937" i="2" s="1"/>
  <c r="L938" i="2"/>
  <c r="R938" i="2"/>
  <c r="K938" i="2"/>
  <c r="D938" i="2"/>
  <c r="N938" i="2"/>
  <c r="O938" i="2"/>
  <c r="S938" i="2"/>
  <c r="E936" i="2" l="1"/>
  <c r="I936" i="2" s="1"/>
  <c r="Q937" i="2"/>
  <c r="F937" i="2" s="1"/>
  <c r="P938" i="2"/>
  <c r="H937" i="2"/>
  <c r="G937" i="2"/>
  <c r="B941" i="2"/>
  <c r="C940" i="2"/>
  <c r="K939" i="2"/>
  <c r="D939" i="2"/>
  <c r="N939" i="2"/>
  <c r="O939" i="2"/>
  <c r="L939" i="2"/>
  <c r="R939" i="2"/>
  <c r="S939" i="2"/>
  <c r="M938" i="2"/>
  <c r="T938" i="2"/>
  <c r="U938" i="2" s="1"/>
  <c r="Q938" i="2" l="1"/>
  <c r="F938" i="2" s="1"/>
  <c r="E937" i="2"/>
  <c r="I937" i="2" s="1"/>
  <c r="C941" i="2"/>
  <c r="B942" i="2"/>
  <c r="P939" i="2"/>
  <c r="S940" i="2"/>
  <c r="R940" i="2"/>
  <c r="K940" i="2"/>
  <c r="L940" i="2"/>
  <c r="D940" i="2"/>
  <c r="N940" i="2"/>
  <c r="O940" i="2"/>
  <c r="J937" i="2"/>
  <c r="G938" i="2"/>
  <c r="H938" i="2"/>
  <c r="M939" i="2"/>
  <c r="T939" i="2"/>
  <c r="U939" i="2" s="1"/>
  <c r="E938" i="2" l="1"/>
  <c r="I938" i="2" s="1"/>
  <c r="T940" i="2"/>
  <c r="U940" i="2" s="1"/>
  <c r="G940" i="2" s="1"/>
  <c r="P940" i="2"/>
  <c r="H939" i="2"/>
  <c r="G939" i="2"/>
  <c r="S941" i="2"/>
  <c r="O941" i="2"/>
  <c r="R941" i="2"/>
  <c r="L941" i="2"/>
  <c r="K941" i="2"/>
  <c r="D941" i="2"/>
  <c r="N941" i="2"/>
  <c r="B943" i="2"/>
  <c r="C942" i="2"/>
  <c r="Q939" i="2"/>
  <c r="M940" i="2"/>
  <c r="J938" i="2"/>
  <c r="H940" i="2" l="1"/>
  <c r="T941" i="2"/>
  <c r="U941" i="2" s="1"/>
  <c r="G941" i="2" s="1"/>
  <c r="Q940" i="2"/>
  <c r="F940" i="2" s="1"/>
  <c r="P941" i="2"/>
  <c r="F939" i="2"/>
  <c r="J939" i="2" s="1"/>
  <c r="E939" i="2"/>
  <c r="I939" i="2" s="1"/>
  <c r="B944" i="2"/>
  <c r="C943" i="2"/>
  <c r="M941" i="2"/>
  <c r="L942" i="2"/>
  <c r="S942" i="2"/>
  <c r="O942" i="2"/>
  <c r="R942" i="2"/>
  <c r="N942" i="2"/>
  <c r="D942" i="2"/>
  <c r="K942" i="2"/>
  <c r="M942" i="2" l="1"/>
  <c r="H941" i="2"/>
  <c r="J940" i="2"/>
  <c r="E940" i="2"/>
  <c r="I940" i="2" s="1"/>
  <c r="Q941" i="2"/>
  <c r="E941" i="2" s="1"/>
  <c r="I941" i="2" s="1"/>
  <c r="T942" i="2"/>
  <c r="U942" i="2" s="1"/>
  <c r="H942" i="2" s="1"/>
  <c r="P942" i="2"/>
  <c r="C944" i="2"/>
  <c r="B945" i="2"/>
  <c r="L943" i="2"/>
  <c r="R943" i="2"/>
  <c r="K943" i="2"/>
  <c r="D943" i="2"/>
  <c r="N943" i="2"/>
  <c r="S943" i="2"/>
  <c r="O943" i="2"/>
  <c r="Q942" i="2" l="1"/>
  <c r="F942" i="2" s="1"/>
  <c r="J942" i="2" s="1"/>
  <c r="F941" i="2"/>
  <c r="J941" i="2" s="1"/>
  <c r="G942" i="2"/>
  <c r="P943" i="2"/>
  <c r="C945" i="2"/>
  <c r="B946" i="2"/>
  <c r="T943" i="2"/>
  <c r="U943" i="2" s="1"/>
  <c r="K944" i="2"/>
  <c r="D944" i="2"/>
  <c r="N944" i="2"/>
  <c r="S944" i="2"/>
  <c r="O944" i="2"/>
  <c r="R944" i="2"/>
  <c r="L944" i="2"/>
  <c r="M943" i="2"/>
  <c r="E942" i="2" l="1"/>
  <c r="I942" i="2" s="1"/>
  <c r="Q943" i="2"/>
  <c r="E943" i="2" s="1"/>
  <c r="M944" i="2"/>
  <c r="L945" i="2"/>
  <c r="R945" i="2"/>
  <c r="N945" i="2"/>
  <c r="D945" i="2"/>
  <c r="K945" i="2"/>
  <c r="S945" i="2"/>
  <c r="O945" i="2"/>
  <c r="C946" i="2"/>
  <c r="B947" i="2"/>
  <c r="T944" i="2"/>
  <c r="U944" i="2" s="1"/>
  <c r="P944" i="2"/>
  <c r="G943" i="2"/>
  <c r="H943" i="2"/>
  <c r="Q944" i="2" l="1"/>
  <c r="F944" i="2" s="1"/>
  <c r="M945" i="2"/>
  <c r="F943" i="2"/>
  <c r="J943" i="2" s="1"/>
  <c r="P945" i="2"/>
  <c r="I943" i="2"/>
  <c r="R946" i="2"/>
  <c r="N946" i="2"/>
  <c r="D946" i="2"/>
  <c r="K946" i="2"/>
  <c r="S946" i="2"/>
  <c r="O946" i="2"/>
  <c r="L946" i="2"/>
  <c r="T945" i="2"/>
  <c r="U945" i="2" s="1"/>
  <c r="H944" i="2"/>
  <c r="G944" i="2"/>
  <c r="B948" i="2"/>
  <c r="C947" i="2"/>
  <c r="Q945" i="2" l="1"/>
  <c r="E945" i="2" s="1"/>
  <c r="E944" i="2"/>
  <c r="I944" i="2" s="1"/>
  <c r="P946" i="2"/>
  <c r="J944" i="2"/>
  <c r="R947" i="2"/>
  <c r="N947" i="2"/>
  <c r="D947" i="2"/>
  <c r="K947" i="2"/>
  <c r="L947" i="2"/>
  <c r="S947" i="2"/>
  <c r="O947" i="2"/>
  <c r="T946" i="2"/>
  <c r="U946" i="2" s="1"/>
  <c r="C948" i="2"/>
  <c r="B949" i="2"/>
  <c r="G945" i="2"/>
  <c r="H945" i="2"/>
  <c r="M946" i="2"/>
  <c r="F945" i="2" l="1"/>
  <c r="J945" i="2" s="1"/>
  <c r="Q946" i="2"/>
  <c r="E946" i="2" s="1"/>
  <c r="P947" i="2"/>
  <c r="R948" i="2"/>
  <c r="K948" i="2"/>
  <c r="D948" i="2"/>
  <c r="N948" i="2"/>
  <c r="S948" i="2"/>
  <c r="O948" i="2"/>
  <c r="L948" i="2"/>
  <c r="T947" i="2"/>
  <c r="U947" i="2" s="1"/>
  <c r="I945" i="2"/>
  <c r="B950" i="2"/>
  <c r="C949" i="2"/>
  <c r="G946" i="2"/>
  <c r="H946" i="2"/>
  <c r="M947" i="2"/>
  <c r="F946" i="2" l="1"/>
  <c r="J946" i="2" s="1"/>
  <c r="Q947" i="2"/>
  <c r="F947" i="2" s="1"/>
  <c r="P948" i="2"/>
  <c r="I946" i="2"/>
  <c r="D949" i="2"/>
  <c r="N949" i="2"/>
  <c r="K949" i="2"/>
  <c r="S949" i="2"/>
  <c r="O949" i="2"/>
  <c r="R949" i="2"/>
  <c r="L949" i="2"/>
  <c r="G947" i="2"/>
  <c r="H947" i="2"/>
  <c r="T948" i="2"/>
  <c r="U948" i="2" s="1"/>
  <c r="C950" i="2"/>
  <c r="B951" i="2"/>
  <c r="M948" i="2"/>
  <c r="E947" i="2" l="1"/>
  <c r="I947" i="2" s="1"/>
  <c r="Q948" i="2"/>
  <c r="E948" i="2" s="1"/>
  <c r="M949" i="2"/>
  <c r="J947" i="2"/>
  <c r="H948" i="2"/>
  <c r="G948" i="2"/>
  <c r="D950" i="2"/>
  <c r="N950" i="2"/>
  <c r="S950" i="2"/>
  <c r="O950" i="2"/>
  <c r="L950" i="2"/>
  <c r="R950" i="2"/>
  <c r="K950" i="2"/>
  <c r="C951" i="2"/>
  <c r="B952" i="2"/>
  <c r="T949" i="2"/>
  <c r="U949" i="2" s="1"/>
  <c r="P949" i="2"/>
  <c r="I948" i="2" l="1"/>
  <c r="F948" i="2"/>
  <c r="J948" i="2" s="1"/>
  <c r="T950" i="2"/>
  <c r="U950" i="2" s="1"/>
  <c r="G950" i="2" s="1"/>
  <c r="P950" i="2"/>
  <c r="H949" i="2"/>
  <c r="G949" i="2"/>
  <c r="D951" i="2"/>
  <c r="N951" i="2"/>
  <c r="L951" i="2"/>
  <c r="R951" i="2"/>
  <c r="K951" i="2"/>
  <c r="S951" i="2"/>
  <c r="O951" i="2"/>
  <c r="Q949" i="2"/>
  <c r="M950" i="2"/>
  <c r="C952" i="2"/>
  <c r="B953" i="2"/>
  <c r="T951" i="2" l="1"/>
  <c r="U951" i="2" s="1"/>
  <c r="H951" i="2" s="1"/>
  <c r="H950" i="2"/>
  <c r="Q950" i="2"/>
  <c r="F950" i="2" s="1"/>
  <c r="O952" i="2"/>
  <c r="L952" i="2"/>
  <c r="R952" i="2"/>
  <c r="N952" i="2"/>
  <c r="D952" i="2"/>
  <c r="K952" i="2"/>
  <c r="S952" i="2"/>
  <c r="F949" i="2"/>
  <c r="J949" i="2" s="1"/>
  <c r="E949" i="2"/>
  <c r="I949" i="2" s="1"/>
  <c r="B954" i="2"/>
  <c r="C953" i="2"/>
  <c r="M951" i="2"/>
  <c r="P951" i="2"/>
  <c r="M952" i="2" l="1"/>
  <c r="G951" i="2"/>
  <c r="J950" i="2"/>
  <c r="E950" i="2"/>
  <c r="I950" i="2" s="1"/>
  <c r="Q951" i="2"/>
  <c r="E951" i="2" s="1"/>
  <c r="P952" i="2"/>
  <c r="Q952" i="2" s="1"/>
  <c r="R953" i="2"/>
  <c r="K953" i="2"/>
  <c r="S953" i="2"/>
  <c r="L953" i="2"/>
  <c r="O953" i="2"/>
  <c r="D953" i="2"/>
  <c r="N953" i="2"/>
  <c r="T952" i="2"/>
  <c r="U952" i="2" s="1"/>
  <c r="B955" i="2"/>
  <c r="C954" i="2"/>
  <c r="I951" i="2" l="1"/>
  <c r="F951" i="2"/>
  <c r="J951" i="2" s="1"/>
  <c r="T953" i="2"/>
  <c r="U953" i="2" s="1"/>
  <c r="G953" i="2" s="1"/>
  <c r="M953" i="2"/>
  <c r="C955" i="2"/>
  <c r="B956" i="2"/>
  <c r="P953" i="2"/>
  <c r="F952" i="2"/>
  <c r="E952" i="2"/>
  <c r="S954" i="2"/>
  <c r="O954" i="2"/>
  <c r="L954" i="2"/>
  <c r="R954" i="2"/>
  <c r="N954" i="2"/>
  <c r="D954" i="2"/>
  <c r="K954" i="2"/>
  <c r="G952" i="2"/>
  <c r="H952" i="2"/>
  <c r="M954" i="2" l="1"/>
  <c r="H953" i="2"/>
  <c r="Q953" i="2"/>
  <c r="F953" i="2" s="1"/>
  <c r="T954" i="2"/>
  <c r="U954" i="2" s="1"/>
  <c r="G954" i="2" s="1"/>
  <c r="P954" i="2"/>
  <c r="Q954" i="2" s="1"/>
  <c r="D955" i="2"/>
  <c r="K955" i="2"/>
  <c r="R955" i="2"/>
  <c r="N955" i="2"/>
  <c r="S955" i="2"/>
  <c r="O955" i="2"/>
  <c r="L955" i="2"/>
  <c r="J952" i="2"/>
  <c r="B957" i="2"/>
  <c r="C956" i="2"/>
  <c r="I952" i="2"/>
  <c r="J953" i="2" l="1"/>
  <c r="E953" i="2"/>
  <c r="I953" i="2" s="1"/>
  <c r="H954" i="2"/>
  <c r="T955" i="2"/>
  <c r="U955" i="2" s="1"/>
  <c r="H955" i="2" s="1"/>
  <c r="M955" i="2"/>
  <c r="C957" i="2"/>
  <c r="B958" i="2"/>
  <c r="P955" i="2"/>
  <c r="F954" i="2"/>
  <c r="E954" i="2"/>
  <c r="I954" i="2" s="1"/>
  <c r="S956" i="2"/>
  <c r="R956" i="2"/>
  <c r="O956" i="2"/>
  <c r="L956" i="2"/>
  <c r="K956" i="2"/>
  <c r="D956" i="2"/>
  <c r="N956" i="2"/>
  <c r="T956" i="2" l="1"/>
  <c r="U956" i="2" s="1"/>
  <c r="G956" i="2" s="1"/>
  <c r="J954" i="2"/>
  <c r="P956" i="2"/>
  <c r="G955" i="2"/>
  <c r="M956" i="2"/>
  <c r="C958" i="2"/>
  <c r="B959" i="2"/>
  <c r="Q955" i="2"/>
  <c r="L957" i="2"/>
  <c r="R957" i="2"/>
  <c r="D957" i="2"/>
  <c r="K957" i="2"/>
  <c r="S957" i="2"/>
  <c r="O957" i="2"/>
  <c r="N957" i="2"/>
  <c r="H956" i="2" l="1"/>
  <c r="T957" i="2"/>
  <c r="U957" i="2" s="1"/>
  <c r="G957" i="2" s="1"/>
  <c r="Q956" i="2"/>
  <c r="F956" i="2" s="1"/>
  <c r="M957" i="2"/>
  <c r="D958" i="2"/>
  <c r="K958" i="2"/>
  <c r="O958" i="2"/>
  <c r="R958" i="2"/>
  <c r="S958" i="2"/>
  <c r="L958" i="2"/>
  <c r="N958" i="2"/>
  <c r="B960" i="2"/>
  <c r="C959" i="2"/>
  <c r="P957" i="2"/>
  <c r="F955" i="2"/>
  <c r="J955" i="2" s="1"/>
  <c r="E955" i="2"/>
  <c r="I955" i="2" s="1"/>
  <c r="Q957" i="2" l="1"/>
  <c r="E957" i="2" s="1"/>
  <c r="I957" i="2" s="1"/>
  <c r="P958" i="2"/>
  <c r="J956" i="2"/>
  <c r="T958" i="2"/>
  <c r="U958" i="2" s="1"/>
  <c r="H958" i="2" s="1"/>
  <c r="H957" i="2"/>
  <c r="E956" i="2"/>
  <c r="I956" i="2" s="1"/>
  <c r="M958" i="2"/>
  <c r="B961" i="2"/>
  <c r="C960" i="2"/>
  <c r="R959" i="2"/>
  <c r="N959" i="2"/>
  <c r="S959" i="2"/>
  <c r="O959" i="2"/>
  <c r="L959" i="2"/>
  <c r="D959" i="2"/>
  <c r="K959" i="2"/>
  <c r="F957" i="2" l="1"/>
  <c r="J957" i="2" s="1"/>
  <c r="Q958" i="2"/>
  <c r="F958" i="2" s="1"/>
  <c r="J958" i="2" s="1"/>
  <c r="G958" i="2"/>
  <c r="T959" i="2"/>
  <c r="U959" i="2" s="1"/>
  <c r="H959" i="2" s="1"/>
  <c r="L960" i="2"/>
  <c r="K960" i="2"/>
  <c r="D960" i="2"/>
  <c r="N960" i="2"/>
  <c r="S960" i="2"/>
  <c r="O960" i="2"/>
  <c r="R960" i="2"/>
  <c r="B962" i="2"/>
  <c r="C961" i="2"/>
  <c r="P959" i="2"/>
  <c r="M959" i="2"/>
  <c r="M960" i="2" l="1"/>
  <c r="E958" i="2"/>
  <c r="I958" i="2" s="1"/>
  <c r="G959" i="2"/>
  <c r="Q959" i="2"/>
  <c r="F959" i="2" s="1"/>
  <c r="J959" i="2" s="1"/>
  <c r="R961" i="2"/>
  <c r="K961" i="2"/>
  <c r="D961" i="2"/>
  <c r="N961" i="2"/>
  <c r="S961" i="2"/>
  <c r="O961" i="2"/>
  <c r="L961" i="2"/>
  <c r="T960" i="2"/>
  <c r="U960" i="2" s="1"/>
  <c r="C962" i="2"/>
  <c r="B963" i="2"/>
  <c r="P960" i="2"/>
  <c r="Q960" i="2" l="1"/>
  <c r="F960" i="2" s="1"/>
  <c r="E959" i="2"/>
  <c r="I959" i="2" s="1"/>
  <c r="P961" i="2"/>
  <c r="H960" i="2"/>
  <c r="G960" i="2"/>
  <c r="T961" i="2"/>
  <c r="U961" i="2" s="1"/>
  <c r="B964" i="2"/>
  <c r="C963" i="2"/>
  <c r="D962" i="2"/>
  <c r="N962" i="2"/>
  <c r="S962" i="2"/>
  <c r="R962" i="2"/>
  <c r="O962" i="2"/>
  <c r="L962" i="2"/>
  <c r="K962" i="2"/>
  <c r="M961" i="2"/>
  <c r="E960" i="2" l="1"/>
  <c r="I960" i="2" s="1"/>
  <c r="T962" i="2"/>
  <c r="U962" i="2" s="1"/>
  <c r="H962" i="2" s="1"/>
  <c r="Q961" i="2"/>
  <c r="F961" i="2" s="1"/>
  <c r="P962" i="2"/>
  <c r="J960" i="2"/>
  <c r="G961" i="2"/>
  <c r="H961" i="2"/>
  <c r="C964" i="2"/>
  <c r="B965" i="2"/>
  <c r="M962" i="2"/>
  <c r="L963" i="2"/>
  <c r="D963" i="2"/>
  <c r="N963" i="2"/>
  <c r="S963" i="2"/>
  <c r="R963" i="2"/>
  <c r="K963" i="2"/>
  <c r="O963" i="2"/>
  <c r="G962" i="2" l="1"/>
  <c r="E961" i="2"/>
  <c r="I961" i="2" s="1"/>
  <c r="M963" i="2"/>
  <c r="Q962" i="2"/>
  <c r="F962" i="2" s="1"/>
  <c r="J962" i="2" s="1"/>
  <c r="P963" i="2"/>
  <c r="J961" i="2"/>
  <c r="R964" i="2"/>
  <c r="N964" i="2"/>
  <c r="L964" i="2"/>
  <c r="D964" i="2"/>
  <c r="K964" i="2"/>
  <c r="S964" i="2"/>
  <c r="O964" i="2"/>
  <c r="C965" i="2"/>
  <c r="B966" i="2"/>
  <c r="T963" i="2"/>
  <c r="U963" i="2" s="1"/>
  <c r="M964" i="2" l="1"/>
  <c r="Q963" i="2"/>
  <c r="F963" i="2" s="1"/>
  <c r="E962" i="2"/>
  <c r="I962" i="2" s="1"/>
  <c r="T964" i="2"/>
  <c r="U964" i="2" s="1"/>
  <c r="H964" i="2" s="1"/>
  <c r="B967" i="2"/>
  <c r="C966" i="2"/>
  <c r="L965" i="2"/>
  <c r="R965" i="2"/>
  <c r="N965" i="2"/>
  <c r="D965" i="2"/>
  <c r="K965" i="2"/>
  <c r="S965" i="2"/>
  <c r="O965" i="2"/>
  <c r="H963" i="2"/>
  <c r="G963" i="2"/>
  <c r="P964" i="2"/>
  <c r="M965" i="2" l="1"/>
  <c r="Q964" i="2"/>
  <c r="F964" i="2" s="1"/>
  <c r="J964" i="2" s="1"/>
  <c r="E963" i="2"/>
  <c r="I963" i="2" s="1"/>
  <c r="G964" i="2"/>
  <c r="P965" i="2"/>
  <c r="Q965" i="2" s="1"/>
  <c r="J963" i="2"/>
  <c r="C967" i="2"/>
  <c r="B968" i="2"/>
  <c r="S966" i="2"/>
  <c r="L966" i="2"/>
  <c r="O966" i="2"/>
  <c r="R966" i="2"/>
  <c r="N966" i="2"/>
  <c r="D966" i="2"/>
  <c r="K966" i="2"/>
  <c r="T965" i="2"/>
  <c r="U965" i="2" s="1"/>
  <c r="E964" i="2" l="1"/>
  <c r="I964" i="2" s="1"/>
  <c r="T966" i="2"/>
  <c r="U966" i="2" s="1"/>
  <c r="G966" i="2" s="1"/>
  <c r="R967" i="2"/>
  <c r="D967" i="2"/>
  <c r="K967" i="2"/>
  <c r="S967" i="2"/>
  <c r="O967" i="2"/>
  <c r="L967" i="2"/>
  <c r="N967" i="2"/>
  <c r="C968" i="2"/>
  <c r="B969" i="2"/>
  <c r="M966" i="2"/>
  <c r="F965" i="2"/>
  <c r="E965" i="2"/>
  <c r="H965" i="2"/>
  <c r="G965" i="2"/>
  <c r="P966" i="2"/>
  <c r="H966" i="2" l="1"/>
  <c r="T967" i="2"/>
  <c r="U967" i="2" s="1"/>
  <c r="H967" i="2" s="1"/>
  <c r="J965" i="2"/>
  <c r="I965" i="2"/>
  <c r="Q966" i="2"/>
  <c r="P967" i="2"/>
  <c r="M967" i="2"/>
  <c r="C969" i="2"/>
  <c r="B970" i="2"/>
  <c r="D968" i="2"/>
  <c r="K968" i="2"/>
  <c r="R968" i="2"/>
  <c r="N968" i="2"/>
  <c r="S968" i="2"/>
  <c r="O968" i="2"/>
  <c r="L968" i="2"/>
  <c r="M968" i="2" l="1"/>
  <c r="T968" i="2"/>
  <c r="U968" i="2" s="1"/>
  <c r="H968" i="2" s="1"/>
  <c r="G967" i="2"/>
  <c r="Q967" i="2"/>
  <c r="E967" i="2" s="1"/>
  <c r="L969" i="2"/>
  <c r="N969" i="2"/>
  <c r="D969" i="2"/>
  <c r="K969" i="2"/>
  <c r="R969" i="2"/>
  <c r="S969" i="2"/>
  <c r="O969" i="2"/>
  <c r="E966" i="2"/>
  <c r="I966" i="2" s="1"/>
  <c r="F966" i="2"/>
  <c r="J966" i="2" s="1"/>
  <c r="B971" i="2"/>
  <c r="C970" i="2"/>
  <c r="P968" i="2"/>
  <c r="Q968" i="2" l="1"/>
  <c r="E968" i="2" s="1"/>
  <c r="I967" i="2"/>
  <c r="G968" i="2"/>
  <c r="M969" i="2"/>
  <c r="F967" i="2"/>
  <c r="J967" i="2" s="1"/>
  <c r="S970" i="2"/>
  <c r="O970" i="2"/>
  <c r="D970" i="2"/>
  <c r="L970" i="2"/>
  <c r="R970" i="2"/>
  <c r="K970" i="2"/>
  <c r="N970" i="2"/>
  <c r="T969" i="2"/>
  <c r="U969" i="2" s="1"/>
  <c r="C971" i="2"/>
  <c r="B972" i="2"/>
  <c r="P969" i="2"/>
  <c r="Q969" i="2" l="1"/>
  <c r="E969" i="2" s="1"/>
  <c r="F968" i="2"/>
  <c r="J968" i="2" s="1"/>
  <c r="T970" i="2"/>
  <c r="U970" i="2" s="1"/>
  <c r="G970" i="2" s="1"/>
  <c r="I968" i="2"/>
  <c r="M970" i="2"/>
  <c r="H969" i="2"/>
  <c r="G969" i="2"/>
  <c r="P970" i="2"/>
  <c r="B973" i="2"/>
  <c r="C972" i="2"/>
  <c r="R971" i="2"/>
  <c r="N971" i="2"/>
  <c r="D971" i="2"/>
  <c r="K971" i="2"/>
  <c r="S971" i="2"/>
  <c r="O971" i="2"/>
  <c r="L971" i="2"/>
  <c r="F969" i="2" l="1"/>
  <c r="J969" i="2" s="1"/>
  <c r="Q970" i="2"/>
  <c r="F970" i="2" s="1"/>
  <c r="H970" i="2"/>
  <c r="M971" i="2"/>
  <c r="T971" i="2"/>
  <c r="U971" i="2" s="1"/>
  <c r="G971" i="2" s="1"/>
  <c r="I969" i="2"/>
  <c r="R972" i="2"/>
  <c r="K972" i="2"/>
  <c r="D972" i="2"/>
  <c r="N972" i="2"/>
  <c r="L972" i="2"/>
  <c r="S972" i="2"/>
  <c r="O972" i="2"/>
  <c r="P971" i="2"/>
  <c r="B974" i="2"/>
  <c r="C973" i="2"/>
  <c r="E970" i="2" l="1"/>
  <c r="I970" i="2" s="1"/>
  <c r="J970" i="2"/>
  <c r="Q971" i="2"/>
  <c r="F971" i="2" s="1"/>
  <c r="H971" i="2"/>
  <c r="M972" i="2"/>
  <c r="C974" i="2"/>
  <c r="B975" i="2"/>
  <c r="P972" i="2"/>
  <c r="R973" i="2"/>
  <c r="K973" i="2"/>
  <c r="O973" i="2"/>
  <c r="L973" i="2"/>
  <c r="D973" i="2"/>
  <c r="N973" i="2"/>
  <c r="S973" i="2"/>
  <c r="T972" i="2"/>
  <c r="U972" i="2" s="1"/>
  <c r="E971" i="2" l="1"/>
  <c r="I971" i="2" s="1"/>
  <c r="J971" i="2"/>
  <c r="Q972" i="2"/>
  <c r="E972" i="2" s="1"/>
  <c r="H972" i="2"/>
  <c r="G972" i="2"/>
  <c r="S974" i="2"/>
  <c r="O974" i="2"/>
  <c r="L974" i="2"/>
  <c r="R974" i="2"/>
  <c r="K974" i="2"/>
  <c r="D974" i="2"/>
  <c r="N974" i="2"/>
  <c r="T973" i="2"/>
  <c r="U973" i="2" s="1"/>
  <c r="C975" i="2"/>
  <c r="B976" i="2"/>
  <c r="P973" i="2"/>
  <c r="M973" i="2"/>
  <c r="M974" i="2" l="1"/>
  <c r="Q973" i="2"/>
  <c r="E973" i="2" s="1"/>
  <c r="F972" i="2"/>
  <c r="J972" i="2" s="1"/>
  <c r="I972" i="2"/>
  <c r="S975" i="2"/>
  <c r="O975" i="2"/>
  <c r="L975" i="2"/>
  <c r="R975" i="2"/>
  <c r="N975" i="2"/>
  <c r="D975" i="2"/>
  <c r="K975" i="2"/>
  <c r="B977" i="2"/>
  <c r="C976" i="2"/>
  <c r="P974" i="2"/>
  <c r="G973" i="2"/>
  <c r="H973" i="2"/>
  <c r="T974" i="2"/>
  <c r="U974" i="2" s="1"/>
  <c r="M975" i="2" l="1"/>
  <c r="Q974" i="2"/>
  <c r="F974" i="2" s="1"/>
  <c r="T975" i="2"/>
  <c r="U975" i="2" s="1"/>
  <c r="H975" i="2" s="1"/>
  <c r="F973" i="2"/>
  <c r="J973" i="2" s="1"/>
  <c r="I973" i="2"/>
  <c r="B978" i="2"/>
  <c r="C977" i="2"/>
  <c r="L976" i="2"/>
  <c r="D976" i="2"/>
  <c r="N976" i="2"/>
  <c r="R976" i="2"/>
  <c r="K976" i="2"/>
  <c r="O976" i="2"/>
  <c r="S976" i="2"/>
  <c r="P975" i="2"/>
  <c r="G974" i="2"/>
  <c r="H974" i="2"/>
  <c r="Q975" i="2" l="1"/>
  <c r="E975" i="2" s="1"/>
  <c r="M976" i="2"/>
  <c r="E974" i="2"/>
  <c r="I974" i="2" s="1"/>
  <c r="G975" i="2"/>
  <c r="P976" i="2"/>
  <c r="B979" i="2"/>
  <c r="C978" i="2"/>
  <c r="D977" i="2"/>
  <c r="N977" i="2"/>
  <c r="O977" i="2"/>
  <c r="R977" i="2"/>
  <c r="K977" i="2"/>
  <c r="S977" i="2"/>
  <c r="L977" i="2"/>
  <c r="J974" i="2"/>
  <c r="T976" i="2"/>
  <c r="U976" i="2" s="1"/>
  <c r="F975" i="2" l="1"/>
  <c r="J975" i="2" s="1"/>
  <c r="Q976" i="2"/>
  <c r="F976" i="2" s="1"/>
  <c r="I975" i="2"/>
  <c r="T977" i="2"/>
  <c r="U977" i="2" s="1"/>
  <c r="H977" i="2" s="1"/>
  <c r="H976" i="2"/>
  <c r="G976" i="2"/>
  <c r="M977" i="2"/>
  <c r="D978" i="2"/>
  <c r="K978" i="2"/>
  <c r="S978" i="2"/>
  <c r="O978" i="2"/>
  <c r="L978" i="2"/>
  <c r="R978" i="2"/>
  <c r="N978" i="2"/>
  <c r="P977" i="2"/>
  <c r="C979" i="2"/>
  <c r="B980" i="2"/>
  <c r="E976" i="2" l="1"/>
  <c r="I976" i="2" s="1"/>
  <c r="T978" i="2"/>
  <c r="U978" i="2" s="1"/>
  <c r="H978" i="2" s="1"/>
  <c r="M978" i="2"/>
  <c r="G977" i="2"/>
  <c r="J976" i="2"/>
  <c r="C980" i="2"/>
  <c r="B981" i="2"/>
  <c r="Q977" i="2"/>
  <c r="S979" i="2"/>
  <c r="D979" i="2"/>
  <c r="N979" i="2"/>
  <c r="O979" i="2"/>
  <c r="R979" i="2"/>
  <c r="L979" i="2"/>
  <c r="K979" i="2"/>
  <c r="P978" i="2"/>
  <c r="Q978" i="2" l="1"/>
  <c r="F978" i="2" s="1"/>
  <c r="J978" i="2" s="1"/>
  <c r="M979" i="2"/>
  <c r="T979" i="2"/>
  <c r="U979" i="2" s="1"/>
  <c r="H979" i="2" s="1"/>
  <c r="G978" i="2"/>
  <c r="P979" i="2"/>
  <c r="S980" i="2"/>
  <c r="O980" i="2"/>
  <c r="D980" i="2"/>
  <c r="N980" i="2"/>
  <c r="R980" i="2"/>
  <c r="L980" i="2"/>
  <c r="K980" i="2"/>
  <c r="E977" i="2"/>
  <c r="I977" i="2" s="1"/>
  <c r="F977" i="2"/>
  <c r="J977" i="2" s="1"/>
  <c r="B982" i="2"/>
  <c r="C981" i="2"/>
  <c r="E978" i="2" l="1"/>
  <c r="I978" i="2" s="1"/>
  <c r="Q979" i="2"/>
  <c r="F979" i="2" s="1"/>
  <c r="J979" i="2" s="1"/>
  <c r="G979" i="2"/>
  <c r="T980" i="2"/>
  <c r="U980" i="2" s="1"/>
  <c r="G980" i="2" s="1"/>
  <c r="P980" i="2"/>
  <c r="C982" i="2"/>
  <c r="B983" i="2"/>
  <c r="L981" i="2"/>
  <c r="K981" i="2"/>
  <c r="D981" i="2"/>
  <c r="N981" i="2"/>
  <c r="R981" i="2"/>
  <c r="S981" i="2"/>
  <c r="O981" i="2"/>
  <c r="M980" i="2"/>
  <c r="E979" i="2" l="1"/>
  <c r="I979" i="2" s="1"/>
  <c r="H980" i="2"/>
  <c r="Q980" i="2"/>
  <c r="E980" i="2" s="1"/>
  <c r="I980" i="2" s="1"/>
  <c r="M981" i="2"/>
  <c r="T981" i="2"/>
  <c r="U981" i="2" s="1"/>
  <c r="S982" i="2"/>
  <c r="O982" i="2"/>
  <c r="L982" i="2"/>
  <c r="D982" i="2"/>
  <c r="K982" i="2"/>
  <c r="R982" i="2"/>
  <c r="N982" i="2"/>
  <c r="B984" i="2"/>
  <c r="C983" i="2"/>
  <c r="P981" i="2"/>
  <c r="F980" i="2" l="1"/>
  <c r="J980" i="2" s="1"/>
  <c r="Q981" i="2"/>
  <c r="F981" i="2" s="1"/>
  <c r="M982" i="2"/>
  <c r="P982" i="2"/>
  <c r="L983" i="2"/>
  <c r="K983" i="2"/>
  <c r="R983" i="2"/>
  <c r="S983" i="2"/>
  <c r="N983" i="2"/>
  <c r="D983" i="2"/>
  <c r="O983" i="2"/>
  <c r="G981" i="2"/>
  <c r="H981" i="2"/>
  <c r="T982" i="2"/>
  <c r="U982" i="2" s="1"/>
  <c r="C984" i="2"/>
  <c r="B985" i="2"/>
  <c r="E981" i="2" l="1"/>
  <c r="I981" i="2" s="1"/>
  <c r="M983" i="2"/>
  <c r="Q982" i="2"/>
  <c r="F982" i="2" s="1"/>
  <c r="T983" i="2"/>
  <c r="U983" i="2" s="1"/>
  <c r="H983" i="2" s="1"/>
  <c r="G982" i="2"/>
  <c r="H982" i="2"/>
  <c r="J981" i="2"/>
  <c r="S984" i="2"/>
  <c r="R984" i="2"/>
  <c r="N984" i="2"/>
  <c r="D984" i="2"/>
  <c r="K984" i="2"/>
  <c r="O984" i="2"/>
  <c r="L984" i="2"/>
  <c r="B986" i="2"/>
  <c r="C985" i="2"/>
  <c r="P983" i="2"/>
  <c r="Q983" i="2" l="1"/>
  <c r="E983" i="2" s="1"/>
  <c r="E982" i="2"/>
  <c r="I982" i="2" s="1"/>
  <c r="G983" i="2"/>
  <c r="T984" i="2"/>
  <c r="U984" i="2" s="1"/>
  <c r="H984" i="2" s="1"/>
  <c r="J982" i="2"/>
  <c r="B987" i="2"/>
  <c r="C986" i="2"/>
  <c r="P984" i="2"/>
  <c r="D985" i="2"/>
  <c r="N985" i="2"/>
  <c r="S985" i="2"/>
  <c r="O985" i="2"/>
  <c r="L985" i="2"/>
  <c r="R985" i="2"/>
  <c r="K985" i="2"/>
  <c r="M984" i="2"/>
  <c r="F983" i="2" l="1"/>
  <c r="J983" i="2" s="1"/>
  <c r="I983" i="2"/>
  <c r="Q984" i="2"/>
  <c r="E984" i="2" s="1"/>
  <c r="G984" i="2"/>
  <c r="T985" i="2"/>
  <c r="U985" i="2" s="1"/>
  <c r="G985" i="2" s="1"/>
  <c r="M985" i="2"/>
  <c r="C987" i="2"/>
  <c r="B988" i="2"/>
  <c r="P985" i="2"/>
  <c r="S986" i="2"/>
  <c r="O986" i="2"/>
  <c r="R986" i="2"/>
  <c r="L986" i="2"/>
  <c r="N986" i="2"/>
  <c r="D986" i="2"/>
  <c r="K986" i="2"/>
  <c r="F984" i="2" l="1"/>
  <c r="J984" i="2" s="1"/>
  <c r="I984" i="2"/>
  <c r="Q985" i="2"/>
  <c r="E985" i="2" s="1"/>
  <c r="I985" i="2" s="1"/>
  <c r="H985" i="2"/>
  <c r="P986" i="2"/>
  <c r="M986" i="2"/>
  <c r="L987" i="2"/>
  <c r="S987" i="2"/>
  <c r="O987" i="2"/>
  <c r="R987" i="2"/>
  <c r="N987" i="2"/>
  <c r="D987" i="2"/>
  <c r="K987" i="2"/>
  <c r="B989" i="2"/>
  <c r="C988" i="2"/>
  <c r="T986" i="2"/>
  <c r="U986" i="2" s="1"/>
  <c r="F985" i="2" l="1"/>
  <c r="J985" i="2" s="1"/>
  <c r="Q986" i="2"/>
  <c r="F986" i="2" s="1"/>
  <c r="M987" i="2"/>
  <c r="T987" i="2"/>
  <c r="U987" i="2" s="1"/>
  <c r="G987" i="2" s="1"/>
  <c r="H986" i="2"/>
  <c r="G986" i="2"/>
  <c r="C989" i="2"/>
  <c r="B990" i="2"/>
  <c r="R988" i="2"/>
  <c r="K988" i="2"/>
  <c r="D988" i="2"/>
  <c r="N988" i="2"/>
  <c r="S988" i="2"/>
  <c r="L988" i="2"/>
  <c r="O988" i="2"/>
  <c r="P987" i="2"/>
  <c r="J986" i="2" l="1"/>
  <c r="E986" i="2"/>
  <c r="I986" i="2" s="1"/>
  <c r="Q987" i="2"/>
  <c r="F987" i="2" s="1"/>
  <c r="H987" i="2"/>
  <c r="L989" i="2"/>
  <c r="D989" i="2"/>
  <c r="K989" i="2"/>
  <c r="R989" i="2"/>
  <c r="N989" i="2"/>
  <c r="S989" i="2"/>
  <c r="O989" i="2"/>
  <c r="C990" i="2"/>
  <c r="B991" i="2"/>
  <c r="P988" i="2"/>
  <c r="T988" i="2"/>
  <c r="U988" i="2" s="1"/>
  <c r="M988" i="2"/>
  <c r="M989" i="2" l="1"/>
  <c r="J987" i="2"/>
  <c r="E987" i="2"/>
  <c r="I987" i="2" s="1"/>
  <c r="Q988" i="2"/>
  <c r="E988" i="2" s="1"/>
  <c r="H988" i="2"/>
  <c r="G988" i="2"/>
  <c r="C991" i="2"/>
  <c r="B992" i="2"/>
  <c r="P989" i="2"/>
  <c r="R990" i="2"/>
  <c r="K990" i="2"/>
  <c r="O990" i="2"/>
  <c r="D990" i="2"/>
  <c r="N990" i="2"/>
  <c r="S990" i="2"/>
  <c r="L990" i="2"/>
  <c r="T989" i="2"/>
  <c r="U989" i="2" s="1"/>
  <c r="Q989" i="2" l="1"/>
  <c r="F989" i="2" s="1"/>
  <c r="F988" i="2"/>
  <c r="J988" i="2" s="1"/>
  <c r="P990" i="2"/>
  <c r="M990" i="2"/>
  <c r="H989" i="2"/>
  <c r="G989" i="2"/>
  <c r="D991" i="2"/>
  <c r="N991" i="2"/>
  <c r="R991" i="2"/>
  <c r="K991" i="2"/>
  <c r="S991" i="2"/>
  <c r="O991" i="2"/>
  <c r="L991" i="2"/>
  <c r="I988" i="2"/>
  <c r="C992" i="2"/>
  <c r="B993" i="2"/>
  <c r="T990" i="2"/>
  <c r="U990" i="2" s="1"/>
  <c r="E989" i="2" l="1"/>
  <c r="I989" i="2" s="1"/>
  <c r="Q990" i="2"/>
  <c r="F990" i="2" s="1"/>
  <c r="M991" i="2"/>
  <c r="J989" i="2"/>
  <c r="S992" i="2"/>
  <c r="O992" i="2"/>
  <c r="L992" i="2"/>
  <c r="R992" i="2"/>
  <c r="N992" i="2"/>
  <c r="D992" i="2"/>
  <c r="K992" i="2"/>
  <c r="B994" i="2"/>
  <c r="C993" i="2"/>
  <c r="H990" i="2"/>
  <c r="G990" i="2"/>
  <c r="P991" i="2"/>
  <c r="T991" i="2"/>
  <c r="U991" i="2" s="1"/>
  <c r="M992" i="2" l="1"/>
  <c r="E990" i="2"/>
  <c r="I990" i="2" s="1"/>
  <c r="Q991" i="2"/>
  <c r="E991" i="2" s="1"/>
  <c r="T992" i="2"/>
  <c r="U992" i="2" s="1"/>
  <c r="H992" i="2" s="1"/>
  <c r="H991" i="2"/>
  <c r="G991" i="2"/>
  <c r="K993" i="2"/>
  <c r="D993" i="2"/>
  <c r="N993" i="2"/>
  <c r="S993" i="2"/>
  <c r="O993" i="2"/>
  <c r="L993" i="2"/>
  <c r="R993" i="2"/>
  <c r="B995" i="2"/>
  <c r="C994" i="2"/>
  <c r="J990" i="2"/>
  <c r="P992" i="2"/>
  <c r="Q992" i="2" s="1"/>
  <c r="G992" i="2" l="1"/>
  <c r="M993" i="2"/>
  <c r="F991" i="2"/>
  <c r="J991" i="2" s="1"/>
  <c r="T993" i="2"/>
  <c r="U993" i="2" s="1"/>
  <c r="H993" i="2" s="1"/>
  <c r="I991" i="2"/>
  <c r="E992" i="2"/>
  <c r="F992" i="2"/>
  <c r="J992" i="2" s="1"/>
  <c r="R994" i="2"/>
  <c r="N994" i="2"/>
  <c r="D994" i="2"/>
  <c r="K994" i="2"/>
  <c r="S994" i="2"/>
  <c r="O994" i="2"/>
  <c r="L994" i="2"/>
  <c r="P993" i="2"/>
  <c r="C995" i="2"/>
  <c r="B996" i="2"/>
  <c r="I992" i="2" l="1"/>
  <c r="Q993" i="2"/>
  <c r="E993" i="2" s="1"/>
  <c r="G993" i="2"/>
  <c r="P994" i="2"/>
  <c r="D995" i="2"/>
  <c r="N995" i="2"/>
  <c r="O995" i="2"/>
  <c r="L995" i="2"/>
  <c r="K995" i="2"/>
  <c r="S995" i="2"/>
  <c r="R995" i="2"/>
  <c r="C996" i="2"/>
  <c r="B997" i="2"/>
  <c r="M994" i="2"/>
  <c r="T994" i="2"/>
  <c r="U994" i="2" s="1"/>
  <c r="Q994" i="2" l="1"/>
  <c r="F994" i="2" s="1"/>
  <c r="F993" i="2"/>
  <c r="J993" i="2" s="1"/>
  <c r="T995" i="2"/>
  <c r="U995" i="2" s="1"/>
  <c r="G995" i="2" s="1"/>
  <c r="I993" i="2"/>
  <c r="P995" i="2"/>
  <c r="G994" i="2"/>
  <c r="H994" i="2"/>
  <c r="R996" i="2"/>
  <c r="N996" i="2"/>
  <c r="D996" i="2"/>
  <c r="K996" i="2"/>
  <c r="L996" i="2"/>
  <c r="S996" i="2"/>
  <c r="O996" i="2"/>
  <c r="C997" i="2"/>
  <c r="B998" i="2"/>
  <c r="M995" i="2"/>
  <c r="E994" i="2" l="1"/>
  <c r="I994" i="2" s="1"/>
  <c r="H995" i="2"/>
  <c r="T996" i="2"/>
  <c r="U996" i="2" s="1"/>
  <c r="H996" i="2" s="1"/>
  <c r="Q995" i="2"/>
  <c r="F995" i="2" s="1"/>
  <c r="J994" i="2"/>
  <c r="M996" i="2"/>
  <c r="L997" i="2"/>
  <c r="R997" i="2"/>
  <c r="N997" i="2"/>
  <c r="D997" i="2"/>
  <c r="K997" i="2"/>
  <c r="S997" i="2"/>
  <c r="O997" i="2"/>
  <c r="P996" i="2"/>
  <c r="C998" i="2"/>
  <c r="B999" i="2"/>
  <c r="M997" i="2" l="1"/>
  <c r="J995" i="2"/>
  <c r="G996" i="2"/>
  <c r="E995" i="2"/>
  <c r="I995" i="2" s="1"/>
  <c r="R998" i="2"/>
  <c r="K998" i="2"/>
  <c r="D998" i="2"/>
  <c r="N998" i="2"/>
  <c r="S998" i="2"/>
  <c r="O998" i="2"/>
  <c r="L998" i="2"/>
  <c r="C999" i="2"/>
  <c r="B1000" i="2"/>
  <c r="T997" i="2"/>
  <c r="U997" i="2" s="1"/>
  <c r="Q996" i="2"/>
  <c r="P997" i="2"/>
  <c r="Q997" i="2" l="1"/>
  <c r="F997" i="2" s="1"/>
  <c r="M998" i="2"/>
  <c r="T998" i="2"/>
  <c r="U998" i="2" s="1"/>
  <c r="G998" i="2" s="1"/>
  <c r="C1000" i="2"/>
  <c r="B1001" i="2"/>
  <c r="R999" i="2"/>
  <c r="S999" i="2"/>
  <c r="K999" i="2"/>
  <c r="D999" i="2"/>
  <c r="O999" i="2"/>
  <c r="L999" i="2"/>
  <c r="N999" i="2"/>
  <c r="P998" i="2"/>
  <c r="H997" i="2"/>
  <c r="G997" i="2"/>
  <c r="F996" i="2"/>
  <c r="J996" i="2" s="1"/>
  <c r="E996" i="2"/>
  <c r="I996" i="2" s="1"/>
  <c r="E997" i="2" l="1"/>
  <c r="I997" i="2" s="1"/>
  <c r="Q998" i="2"/>
  <c r="F998" i="2" s="1"/>
  <c r="H998" i="2"/>
  <c r="T999" i="2"/>
  <c r="U999" i="2" s="1"/>
  <c r="J997" i="2"/>
  <c r="N1000" i="2"/>
  <c r="L1000" i="2"/>
  <c r="R1000" i="2"/>
  <c r="D1000" i="2"/>
  <c r="K1000" i="2"/>
  <c r="S1000" i="2"/>
  <c r="O1000" i="2"/>
  <c r="P999" i="2"/>
  <c r="M999" i="2"/>
  <c r="B1002" i="2"/>
  <c r="C1001" i="2"/>
  <c r="M1000" i="2" l="1"/>
  <c r="J998" i="2"/>
  <c r="E998" i="2"/>
  <c r="I998" i="2" s="1"/>
  <c r="Q999" i="2"/>
  <c r="E999" i="2" s="1"/>
  <c r="P1000" i="2"/>
  <c r="Q1000" i="2" s="1"/>
  <c r="G999" i="2"/>
  <c r="H999" i="2"/>
  <c r="B1003" i="2"/>
  <c r="C1002" i="2"/>
  <c r="T1000" i="2"/>
  <c r="U1000" i="2" s="1"/>
  <c r="S1001" i="2"/>
  <c r="O1001" i="2"/>
  <c r="K1001" i="2"/>
  <c r="D1001" i="2"/>
  <c r="N1001" i="2"/>
  <c r="L1001" i="2"/>
  <c r="R1001" i="2"/>
  <c r="I999" i="2" l="1"/>
  <c r="F999" i="2"/>
  <c r="J999" i="2" s="1"/>
  <c r="T1001" i="2"/>
  <c r="U1001" i="2" s="1"/>
  <c r="G1001" i="2" s="1"/>
  <c r="P1001" i="2"/>
  <c r="F1000" i="2"/>
  <c r="E1000" i="2"/>
  <c r="B1004" i="2"/>
  <c r="C1003" i="2"/>
  <c r="G1000" i="2"/>
  <c r="H1000" i="2"/>
  <c r="S1002" i="2"/>
  <c r="O1002" i="2"/>
  <c r="R1002" i="2"/>
  <c r="L1002" i="2"/>
  <c r="K1002" i="2"/>
  <c r="D1002" i="2"/>
  <c r="N1002" i="2"/>
  <c r="M1001" i="2"/>
  <c r="Q1001" i="2" l="1"/>
  <c r="E1001" i="2" s="1"/>
  <c r="I1001" i="2" s="1"/>
  <c r="H1001" i="2"/>
  <c r="I1000" i="2"/>
  <c r="C1004" i="2"/>
  <c r="B1005" i="2"/>
  <c r="M1002" i="2"/>
  <c r="D1003" i="2"/>
  <c r="N1003" i="2"/>
  <c r="S1003" i="2"/>
  <c r="R1003" i="2"/>
  <c r="L1003" i="2"/>
  <c r="K1003" i="2"/>
  <c r="O1003" i="2"/>
  <c r="P1002" i="2"/>
  <c r="T1002" i="2"/>
  <c r="U1002" i="2" s="1"/>
  <c r="J1000" i="2"/>
  <c r="T1003" i="2" l="1"/>
  <c r="U1003" i="2" s="1"/>
  <c r="H1003" i="2" s="1"/>
  <c r="F1001" i="2"/>
  <c r="J1001" i="2" s="1"/>
  <c r="Q1002" i="2"/>
  <c r="E1002" i="2" s="1"/>
  <c r="H1002" i="2"/>
  <c r="G1002" i="2"/>
  <c r="L1004" i="2"/>
  <c r="S1004" i="2"/>
  <c r="O1004" i="2"/>
  <c r="R1004" i="2"/>
  <c r="K1004" i="2"/>
  <c r="D1004" i="2"/>
  <c r="N1004" i="2"/>
  <c r="M1003" i="2"/>
  <c r="P1003" i="2"/>
  <c r="B1006" i="2"/>
  <c r="C1005" i="2"/>
  <c r="G1003" i="2" l="1"/>
  <c r="P1004" i="2"/>
  <c r="Q1003" i="2"/>
  <c r="E1003" i="2" s="1"/>
  <c r="T1004" i="2"/>
  <c r="U1004" i="2" s="1"/>
  <c r="H1004" i="2" s="1"/>
  <c r="F1002" i="2"/>
  <c r="J1002" i="2" s="1"/>
  <c r="I1002" i="2"/>
  <c r="D1005" i="2"/>
  <c r="N1005" i="2"/>
  <c r="L1005" i="2"/>
  <c r="R1005" i="2"/>
  <c r="K1005" i="2"/>
  <c r="S1005" i="2"/>
  <c r="O1005" i="2"/>
  <c r="C1006" i="2"/>
  <c r="B1007" i="2"/>
  <c r="M1004" i="2"/>
  <c r="Q1004" i="2" l="1"/>
  <c r="F1004" i="2" s="1"/>
  <c r="J1004" i="2" s="1"/>
  <c r="I1003" i="2"/>
  <c r="T1005" i="2"/>
  <c r="U1005" i="2" s="1"/>
  <c r="G1005" i="2" s="1"/>
  <c r="F1003" i="2"/>
  <c r="J1003" i="2" s="1"/>
  <c r="G1004" i="2"/>
  <c r="D1006" i="2"/>
  <c r="K1006" i="2"/>
  <c r="S1006" i="2"/>
  <c r="O1006" i="2"/>
  <c r="R1006" i="2"/>
  <c r="N1006" i="2"/>
  <c r="L1006" i="2"/>
  <c r="B1008" i="2"/>
  <c r="C1007" i="2"/>
  <c r="M1005" i="2"/>
  <c r="P1005" i="2"/>
  <c r="E1004" i="2" l="1"/>
  <c r="I1004" i="2" s="1"/>
  <c r="H1005" i="2"/>
  <c r="T1006" i="2"/>
  <c r="U1006" i="2" s="1"/>
  <c r="G1006" i="2" s="1"/>
  <c r="Q1005" i="2"/>
  <c r="E1005" i="2" s="1"/>
  <c r="I1005" i="2" s="1"/>
  <c r="P1006" i="2"/>
  <c r="M1006" i="2"/>
  <c r="B1009" i="2"/>
  <c r="C1008" i="2"/>
  <c r="D1007" i="2"/>
  <c r="N1007" i="2"/>
  <c r="R1007" i="2"/>
  <c r="K1007" i="2"/>
  <c r="S1007" i="2"/>
  <c r="O1007" i="2"/>
  <c r="L1007" i="2"/>
  <c r="H1006" i="2" l="1"/>
  <c r="Q1006" i="2"/>
  <c r="E1006" i="2" s="1"/>
  <c r="I1006" i="2" s="1"/>
  <c r="F1005" i="2"/>
  <c r="J1005" i="2" s="1"/>
  <c r="C1009" i="2"/>
  <c r="B1010" i="2"/>
  <c r="P1007" i="2"/>
  <c r="T1007" i="2"/>
  <c r="U1007" i="2" s="1"/>
  <c r="L1008" i="2"/>
  <c r="R1008" i="2"/>
  <c r="D1008" i="2"/>
  <c r="K1008" i="2"/>
  <c r="S1008" i="2"/>
  <c r="O1008" i="2"/>
  <c r="N1008" i="2"/>
  <c r="M1007" i="2"/>
  <c r="M1008" i="2" l="1"/>
  <c r="F1006" i="2"/>
  <c r="J1006" i="2" s="1"/>
  <c r="T1008" i="2"/>
  <c r="U1008" i="2" s="1"/>
  <c r="H1008" i="2" s="1"/>
  <c r="Q1007" i="2"/>
  <c r="E1007" i="2" s="1"/>
  <c r="R1009" i="2"/>
  <c r="D1009" i="2"/>
  <c r="K1009" i="2"/>
  <c r="S1009" i="2"/>
  <c r="O1009" i="2"/>
  <c r="L1009" i="2"/>
  <c r="N1009" i="2"/>
  <c r="P1008" i="2"/>
  <c r="B1011" i="2"/>
  <c r="C1010" i="2"/>
  <c r="G1007" i="2"/>
  <c r="H1007" i="2"/>
  <c r="M1009" i="2" l="1"/>
  <c r="G1008" i="2"/>
  <c r="Q1008" i="2"/>
  <c r="E1008" i="2" s="1"/>
  <c r="F1007" i="2"/>
  <c r="J1007" i="2" s="1"/>
  <c r="P1009" i="2"/>
  <c r="I1007" i="2"/>
  <c r="C1011" i="2"/>
  <c r="B1012" i="2"/>
  <c r="L1010" i="2"/>
  <c r="S1010" i="2"/>
  <c r="O1010" i="2"/>
  <c r="R1010" i="2"/>
  <c r="N1010" i="2"/>
  <c r="D1010" i="2"/>
  <c r="K1010" i="2"/>
  <c r="T1009" i="2"/>
  <c r="U1009" i="2" s="1"/>
  <c r="Q1009" i="2" l="1"/>
  <c r="E1009" i="2" s="1"/>
  <c r="F1008" i="2"/>
  <c r="J1008" i="2" s="1"/>
  <c r="I1008" i="2"/>
  <c r="T1010" i="2"/>
  <c r="U1010" i="2" s="1"/>
  <c r="G1010" i="2" s="1"/>
  <c r="P1010" i="2"/>
  <c r="B1013" i="2"/>
  <c r="C1012" i="2"/>
  <c r="H1009" i="2"/>
  <c r="G1009" i="2"/>
  <c r="R1011" i="2"/>
  <c r="K1011" i="2"/>
  <c r="D1011" i="2"/>
  <c r="N1011" i="2"/>
  <c r="L1011" i="2"/>
  <c r="S1011" i="2"/>
  <c r="O1011" i="2"/>
  <c r="M1010" i="2"/>
  <c r="F1009" i="2" l="1"/>
  <c r="J1009" i="2" s="1"/>
  <c r="T1011" i="2"/>
  <c r="U1011" i="2" s="1"/>
  <c r="H1011" i="2" s="1"/>
  <c r="Q1010" i="2"/>
  <c r="E1010" i="2" s="1"/>
  <c r="I1010" i="2" s="1"/>
  <c r="P1011" i="2"/>
  <c r="H1010" i="2"/>
  <c r="I1009" i="2"/>
  <c r="M1011" i="2"/>
  <c r="B1014" i="2"/>
  <c r="C1013" i="2"/>
  <c r="L1012" i="2"/>
  <c r="K1012" i="2"/>
  <c r="R1012" i="2"/>
  <c r="D1012" i="2"/>
  <c r="N1012" i="2"/>
  <c r="S1012" i="2"/>
  <c r="O1012" i="2"/>
  <c r="Q1011" i="2" l="1"/>
  <c r="F1011" i="2" s="1"/>
  <c r="J1011" i="2" s="1"/>
  <c r="M1012" i="2"/>
  <c r="G1011" i="2"/>
  <c r="F1010" i="2"/>
  <c r="J1010" i="2" s="1"/>
  <c r="T1012" i="2"/>
  <c r="U1012" i="2" s="1"/>
  <c r="R1013" i="2"/>
  <c r="K1013" i="2"/>
  <c r="S1013" i="2"/>
  <c r="O1013" i="2"/>
  <c r="D1013" i="2"/>
  <c r="N1013" i="2"/>
  <c r="L1013" i="2"/>
  <c r="B1015" i="2"/>
  <c r="C1014" i="2"/>
  <c r="P1012" i="2"/>
  <c r="Q1012" i="2" l="1"/>
  <c r="F1012" i="2" s="1"/>
  <c r="E1011" i="2"/>
  <c r="I1011" i="2" s="1"/>
  <c r="M1013" i="2"/>
  <c r="P1013" i="2"/>
  <c r="G1012" i="2"/>
  <c r="H1012" i="2"/>
  <c r="B1016" i="2"/>
  <c r="C1015" i="2"/>
  <c r="S1014" i="2"/>
  <c r="O1014" i="2"/>
  <c r="R1014" i="2"/>
  <c r="L1014" i="2"/>
  <c r="N1014" i="2"/>
  <c r="D1014" i="2"/>
  <c r="K1014" i="2"/>
  <c r="T1013" i="2"/>
  <c r="U1013" i="2" s="1"/>
  <c r="E1012" i="2" l="1"/>
  <c r="I1012" i="2" s="1"/>
  <c r="Q1013" i="2"/>
  <c r="E1013" i="2" s="1"/>
  <c r="M1014" i="2"/>
  <c r="P1014" i="2"/>
  <c r="J1012" i="2"/>
  <c r="D1015" i="2"/>
  <c r="K1015" i="2"/>
  <c r="R1015" i="2"/>
  <c r="S1015" i="2"/>
  <c r="O1015" i="2"/>
  <c r="L1015" i="2"/>
  <c r="N1015" i="2"/>
  <c r="T1014" i="2"/>
  <c r="U1014" i="2" s="1"/>
  <c r="B1017" i="2"/>
  <c r="C1016" i="2"/>
  <c r="G1013" i="2"/>
  <c r="H1013" i="2"/>
  <c r="F1013" i="2" l="1"/>
  <c r="J1013" i="2" s="1"/>
  <c r="P1015" i="2"/>
  <c r="T1015" i="2"/>
  <c r="U1015" i="2" s="1"/>
  <c r="G1015" i="2" s="1"/>
  <c r="Q1014" i="2"/>
  <c r="F1014" i="2" s="1"/>
  <c r="I1013" i="2"/>
  <c r="H1014" i="2"/>
  <c r="G1014" i="2"/>
  <c r="B1018" i="2"/>
  <c r="C1017" i="2"/>
  <c r="M1015" i="2"/>
  <c r="R1016" i="2"/>
  <c r="N1016" i="2"/>
  <c r="S1016" i="2"/>
  <c r="O1016" i="2"/>
  <c r="L1016" i="2"/>
  <c r="D1016" i="2"/>
  <c r="K1016" i="2"/>
  <c r="T1016" i="2" l="1"/>
  <c r="U1016" i="2" s="1"/>
  <c r="H1016" i="2" s="1"/>
  <c r="H1015" i="2"/>
  <c r="E1014" i="2"/>
  <c r="I1014" i="2" s="1"/>
  <c r="Q1015" i="2"/>
  <c r="E1015" i="2" s="1"/>
  <c r="I1015" i="2" s="1"/>
  <c r="J1014" i="2"/>
  <c r="B1019" i="2"/>
  <c r="C1018" i="2"/>
  <c r="P1016" i="2"/>
  <c r="M1016" i="2"/>
  <c r="S1017" i="2"/>
  <c r="O1017" i="2"/>
  <c r="R1017" i="2"/>
  <c r="D1017" i="2"/>
  <c r="N1017" i="2"/>
  <c r="L1017" i="2"/>
  <c r="K1017" i="2"/>
  <c r="G1016" i="2" l="1"/>
  <c r="F1015" i="2"/>
  <c r="J1015" i="2" s="1"/>
  <c r="Q1016" i="2"/>
  <c r="E1016" i="2" s="1"/>
  <c r="P1017" i="2"/>
  <c r="B1020" i="2"/>
  <c r="C1019" i="2"/>
  <c r="T1017" i="2"/>
  <c r="U1017" i="2" s="1"/>
  <c r="R1018" i="2"/>
  <c r="D1018" i="2"/>
  <c r="K1018" i="2"/>
  <c r="L1018" i="2"/>
  <c r="N1018" i="2"/>
  <c r="S1018" i="2"/>
  <c r="O1018" i="2"/>
  <c r="M1017" i="2"/>
  <c r="I1016" i="2" l="1"/>
  <c r="T1018" i="2"/>
  <c r="U1018" i="2" s="1"/>
  <c r="H1018" i="2" s="1"/>
  <c r="F1016" i="2"/>
  <c r="J1016" i="2" s="1"/>
  <c r="Q1017" i="2"/>
  <c r="E1017" i="2" s="1"/>
  <c r="D1019" i="2"/>
  <c r="L1019" i="2"/>
  <c r="N1019" i="2"/>
  <c r="R1019" i="2"/>
  <c r="K1019" i="2"/>
  <c r="S1019" i="2"/>
  <c r="O1019" i="2"/>
  <c r="M1018" i="2"/>
  <c r="G1017" i="2"/>
  <c r="H1017" i="2"/>
  <c r="B1021" i="2"/>
  <c r="C1020" i="2"/>
  <c r="P1018" i="2"/>
  <c r="M1019" i="2" l="1"/>
  <c r="G1018" i="2"/>
  <c r="F1017" i="2"/>
  <c r="J1017" i="2" s="1"/>
  <c r="I1017" i="2"/>
  <c r="B1022" i="2"/>
  <c r="C1021" i="2"/>
  <c r="D1020" i="2"/>
  <c r="N1020" i="2"/>
  <c r="L1020" i="2"/>
  <c r="S1020" i="2"/>
  <c r="O1020" i="2"/>
  <c r="R1020" i="2"/>
  <c r="K1020" i="2"/>
  <c r="P1019" i="2"/>
  <c r="Q1018" i="2"/>
  <c r="T1019" i="2"/>
  <c r="U1019" i="2" s="1"/>
  <c r="M1020" i="2" l="1"/>
  <c r="Q1019" i="2"/>
  <c r="E1019" i="2" s="1"/>
  <c r="T1020" i="2"/>
  <c r="U1020" i="2" s="1"/>
  <c r="G1020" i="2" s="1"/>
  <c r="P1020" i="2"/>
  <c r="H1019" i="2"/>
  <c r="G1019" i="2"/>
  <c r="C1022" i="2"/>
  <c r="B1023" i="2"/>
  <c r="F1018" i="2"/>
  <c r="J1018" i="2" s="1"/>
  <c r="E1018" i="2"/>
  <c r="I1018" i="2" s="1"/>
  <c r="D1021" i="2"/>
  <c r="K1021" i="2"/>
  <c r="S1021" i="2"/>
  <c r="R1021" i="2"/>
  <c r="L1021" i="2"/>
  <c r="N1021" i="2"/>
  <c r="O1021" i="2"/>
  <c r="Q1020" i="2" l="1"/>
  <c r="E1020" i="2" s="1"/>
  <c r="I1020" i="2" s="1"/>
  <c r="F1019" i="2"/>
  <c r="J1019" i="2" s="1"/>
  <c r="T1021" i="2"/>
  <c r="U1021" i="2" s="1"/>
  <c r="H1021" i="2" s="1"/>
  <c r="M1021" i="2"/>
  <c r="H1020" i="2"/>
  <c r="P1021" i="2"/>
  <c r="I1019" i="2"/>
  <c r="R1022" i="2"/>
  <c r="N1022" i="2"/>
  <c r="D1022" i="2"/>
  <c r="S1022" i="2"/>
  <c r="O1022" i="2"/>
  <c r="L1022" i="2"/>
  <c r="K1022" i="2"/>
  <c r="C1023" i="2"/>
  <c r="B1024" i="2"/>
  <c r="F1020" i="2" l="1"/>
  <c r="J1020" i="2" s="1"/>
  <c r="G1021" i="2"/>
  <c r="Q1021" i="2"/>
  <c r="E1021" i="2" s="1"/>
  <c r="M1022" i="2"/>
  <c r="D1023" i="2"/>
  <c r="N1023" i="2"/>
  <c r="L1023" i="2"/>
  <c r="S1023" i="2"/>
  <c r="O1023" i="2"/>
  <c r="R1023" i="2"/>
  <c r="K1023" i="2"/>
  <c r="B1025" i="2"/>
  <c r="C1024" i="2"/>
  <c r="T1022" i="2"/>
  <c r="U1022" i="2" s="1"/>
  <c r="P1022" i="2"/>
  <c r="M1023" i="2" l="1"/>
  <c r="F1021" i="2"/>
  <c r="J1021" i="2" s="1"/>
  <c r="I1021" i="2"/>
  <c r="Q1022" i="2"/>
  <c r="F1022" i="2" s="1"/>
  <c r="S1024" i="2"/>
  <c r="O1024" i="2"/>
  <c r="L1024" i="2"/>
  <c r="R1024" i="2"/>
  <c r="K1024" i="2"/>
  <c r="D1024" i="2"/>
  <c r="N1024" i="2"/>
  <c r="G1022" i="2"/>
  <c r="H1022" i="2"/>
  <c r="T1023" i="2"/>
  <c r="U1023" i="2" s="1"/>
  <c r="P1023" i="2"/>
  <c r="B1026" i="2"/>
  <c r="C1025" i="2"/>
  <c r="Q1023" i="2" l="1"/>
  <c r="E1023" i="2" s="1"/>
  <c r="T1024" i="2"/>
  <c r="U1024" i="2" s="1"/>
  <c r="G1024" i="2" s="1"/>
  <c r="P1024" i="2"/>
  <c r="E1022" i="2"/>
  <c r="I1022" i="2" s="1"/>
  <c r="J1022" i="2"/>
  <c r="C1026" i="2"/>
  <c r="B1027" i="2"/>
  <c r="L1025" i="2"/>
  <c r="N1025" i="2"/>
  <c r="D1025" i="2"/>
  <c r="K1025" i="2"/>
  <c r="S1025" i="2"/>
  <c r="O1025" i="2"/>
  <c r="R1025" i="2"/>
  <c r="M1024" i="2"/>
  <c r="G1023" i="2"/>
  <c r="H1023" i="2"/>
  <c r="F1023" i="2" l="1"/>
  <c r="J1023" i="2" s="1"/>
  <c r="H1024" i="2"/>
  <c r="Q1024" i="2"/>
  <c r="F1024" i="2" s="1"/>
  <c r="I1023" i="2"/>
  <c r="T1025" i="2"/>
  <c r="U1025" i="2" s="1"/>
  <c r="G1025" i="2" s="1"/>
  <c r="O1026" i="2"/>
  <c r="R1026" i="2"/>
  <c r="L1026" i="2"/>
  <c r="N1026" i="2"/>
  <c r="S1026" i="2"/>
  <c r="D1026" i="2"/>
  <c r="K1026" i="2"/>
  <c r="C1027" i="2"/>
  <c r="B1028" i="2"/>
  <c r="P1025" i="2"/>
  <c r="M1025" i="2"/>
  <c r="M1026" i="2" l="1"/>
  <c r="J1024" i="2"/>
  <c r="E1024" i="2"/>
  <c r="I1024" i="2" s="1"/>
  <c r="H1025" i="2"/>
  <c r="P1026" i="2"/>
  <c r="Q1026" i="2" s="1"/>
  <c r="C1028" i="2"/>
  <c r="B1029" i="2"/>
  <c r="L1027" i="2"/>
  <c r="R1027" i="2"/>
  <c r="K1027" i="2"/>
  <c r="D1027" i="2"/>
  <c r="N1027" i="2"/>
  <c r="S1027" i="2"/>
  <c r="O1027" i="2"/>
  <c r="Q1025" i="2"/>
  <c r="T1026" i="2"/>
  <c r="U1026" i="2" s="1"/>
  <c r="M1027" i="2" l="1"/>
  <c r="R1028" i="2"/>
  <c r="K1028" i="2"/>
  <c r="D1028" i="2"/>
  <c r="N1028" i="2"/>
  <c r="S1028" i="2"/>
  <c r="O1028" i="2"/>
  <c r="L1028" i="2"/>
  <c r="T1027" i="2"/>
  <c r="U1027" i="2" s="1"/>
  <c r="C1029" i="2"/>
  <c r="B1030" i="2"/>
  <c r="F1025" i="2"/>
  <c r="J1025" i="2" s="1"/>
  <c r="E1025" i="2"/>
  <c r="I1025" i="2" s="1"/>
  <c r="E1026" i="2"/>
  <c r="F1026" i="2"/>
  <c r="G1026" i="2"/>
  <c r="H1026" i="2"/>
  <c r="P1027" i="2"/>
  <c r="M1028" i="2" l="1"/>
  <c r="Q1027" i="2"/>
  <c r="F1027" i="2" s="1"/>
  <c r="T1028" i="2"/>
  <c r="U1028" i="2" s="1"/>
  <c r="G1028" i="2" s="1"/>
  <c r="R1029" i="2"/>
  <c r="L1029" i="2"/>
  <c r="K1029" i="2"/>
  <c r="S1029" i="2"/>
  <c r="O1029" i="2"/>
  <c r="D1029" i="2"/>
  <c r="N1029" i="2"/>
  <c r="C1030" i="2"/>
  <c r="B1031" i="2"/>
  <c r="I1026" i="2"/>
  <c r="J1026" i="2"/>
  <c r="G1027" i="2"/>
  <c r="H1027" i="2"/>
  <c r="P1028" i="2"/>
  <c r="Q1028" i="2" s="1"/>
  <c r="E1027" i="2" l="1"/>
  <c r="I1027" i="2" s="1"/>
  <c r="P1029" i="2"/>
  <c r="M1029" i="2"/>
  <c r="H1028" i="2"/>
  <c r="E1028" i="2"/>
  <c r="I1028" i="2" s="1"/>
  <c r="F1028" i="2"/>
  <c r="L1030" i="2"/>
  <c r="R1030" i="2"/>
  <c r="N1030" i="2"/>
  <c r="D1030" i="2"/>
  <c r="K1030" i="2"/>
  <c r="S1030" i="2"/>
  <c r="O1030" i="2"/>
  <c r="J1027" i="2"/>
  <c r="C1031" i="2"/>
  <c r="B1032" i="2"/>
  <c r="T1029" i="2"/>
  <c r="U1029" i="2" s="1"/>
  <c r="M1030" i="2" l="1"/>
  <c r="J1028" i="2"/>
  <c r="Q1029" i="2"/>
  <c r="F1029" i="2" s="1"/>
  <c r="R1031" i="2"/>
  <c r="D1031" i="2"/>
  <c r="N1031" i="2"/>
  <c r="S1031" i="2"/>
  <c r="O1031" i="2"/>
  <c r="L1031" i="2"/>
  <c r="K1031" i="2"/>
  <c r="B1033" i="2"/>
  <c r="C1032" i="2"/>
  <c r="T1030" i="2"/>
  <c r="U1030" i="2" s="1"/>
  <c r="H1029" i="2"/>
  <c r="G1029" i="2"/>
  <c r="P1030" i="2"/>
  <c r="Q1030" i="2" s="1"/>
  <c r="M1031" i="2" l="1"/>
  <c r="E1029" i="2"/>
  <c r="I1029" i="2" s="1"/>
  <c r="T1031" i="2"/>
  <c r="U1031" i="2" s="1"/>
  <c r="G1031" i="2" s="1"/>
  <c r="F1030" i="2"/>
  <c r="E1030" i="2"/>
  <c r="L1032" i="2"/>
  <c r="R1032" i="2"/>
  <c r="K1032" i="2"/>
  <c r="D1032" i="2"/>
  <c r="N1032" i="2"/>
  <c r="S1032" i="2"/>
  <c r="O1032" i="2"/>
  <c r="G1030" i="2"/>
  <c r="H1030" i="2"/>
  <c r="J1029" i="2"/>
  <c r="P1031" i="2"/>
  <c r="Q1031" i="2" s="1"/>
  <c r="B1034" i="2"/>
  <c r="C1033" i="2"/>
  <c r="H1031" i="2" l="1"/>
  <c r="F1031" i="2"/>
  <c r="E1031" i="2"/>
  <c r="I1031" i="2" s="1"/>
  <c r="B1035" i="2"/>
  <c r="C1034" i="2"/>
  <c r="M1032" i="2"/>
  <c r="J1030" i="2"/>
  <c r="D1033" i="2"/>
  <c r="N1033" i="2"/>
  <c r="S1033" i="2"/>
  <c r="O1033" i="2"/>
  <c r="L1033" i="2"/>
  <c r="R1033" i="2"/>
  <c r="K1033" i="2"/>
  <c r="I1030" i="2"/>
  <c r="P1032" i="2"/>
  <c r="T1032" i="2"/>
  <c r="U1032" i="2" s="1"/>
  <c r="M1033" i="2" l="1"/>
  <c r="J1031" i="2"/>
  <c r="Q1032" i="2"/>
  <c r="E1032" i="2" s="1"/>
  <c r="C1035" i="2"/>
  <c r="B1036" i="2"/>
  <c r="G1032" i="2"/>
  <c r="H1032" i="2"/>
  <c r="S1034" i="2"/>
  <c r="O1034" i="2"/>
  <c r="L1034" i="2"/>
  <c r="N1034" i="2"/>
  <c r="D1034" i="2"/>
  <c r="K1034" i="2"/>
  <c r="R1034" i="2"/>
  <c r="T1033" i="2"/>
  <c r="U1033" i="2" s="1"/>
  <c r="P1033" i="2"/>
  <c r="Q1033" i="2" s="1"/>
  <c r="T1034" i="2" l="1"/>
  <c r="U1034" i="2" s="1"/>
  <c r="G1034" i="2" s="1"/>
  <c r="M1034" i="2"/>
  <c r="F1032" i="2"/>
  <c r="J1032" i="2" s="1"/>
  <c r="I1032" i="2"/>
  <c r="F1033" i="2"/>
  <c r="E1033" i="2"/>
  <c r="H1033" i="2"/>
  <c r="G1033" i="2"/>
  <c r="L1035" i="2"/>
  <c r="R1035" i="2"/>
  <c r="D1035" i="2"/>
  <c r="N1035" i="2"/>
  <c r="K1035" i="2"/>
  <c r="S1035" i="2"/>
  <c r="O1035" i="2"/>
  <c r="P1034" i="2"/>
  <c r="C1036" i="2"/>
  <c r="B1037" i="2"/>
  <c r="Q1034" i="2" l="1"/>
  <c r="F1034" i="2" s="1"/>
  <c r="H1034" i="2"/>
  <c r="M1035" i="2"/>
  <c r="I1033" i="2"/>
  <c r="T1035" i="2"/>
  <c r="U1035" i="2" s="1"/>
  <c r="L1036" i="2"/>
  <c r="K1036" i="2"/>
  <c r="D1036" i="2"/>
  <c r="N1036" i="2"/>
  <c r="S1036" i="2"/>
  <c r="R1036" i="2"/>
  <c r="O1036" i="2"/>
  <c r="C1037" i="2"/>
  <c r="B1038" i="2"/>
  <c r="P1035" i="2"/>
  <c r="J1033" i="2"/>
  <c r="Q1035" i="2" l="1"/>
  <c r="F1035" i="2" s="1"/>
  <c r="J1034" i="2"/>
  <c r="E1034" i="2"/>
  <c r="I1034" i="2" s="1"/>
  <c r="T1036" i="2"/>
  <c r="U1036" i="2" s="1"/>
  <c r="H1036" i="2" s="1"/>
  <c r="M1036" i="2"/>
  <c r="R1037" i="2"/>
  <c r="N1037" i="2"/>
  <c r="D1037" i="2"/>
  <c r="K1037" i="2"/>
  <c r="S1037" i="2"/>
  <c r="O1037" i="2"/>
  <c r="L1037" i="2"/>
  <c r="H1035" i="2"/>
  <c r="G1035" i="2"/>
  <c r="B1039" i="2"/>
  <c r="C1038" i="2"/>
  <c r="P1036" i="2"/>
  <c r="E1035" i="2" l="1"/>
  <c r="I1035" i="2" s="1"/>
  <c r="Q1036" i="2"/>
  <c r="F1036" i="2" s="1"/>
  <c r="J1036" i="2" s="1"/>
  <c r="M1037" i="2"/>
  <c r="G1036" i="2"/>
  <c r="T1037" i="2"/>
  <c r="U1037" i="2" s="1"/>
  <c r="J1035" i="2"/>
  <c r="P1037" i="2"/>
  <c r="C1039" i="2"/>
  <c r="B1040" i="2"/>
  <c r="R1038" i="2"/>
  <c r="L1038" i="2"/>
  <c r="K1038" i="2"/>
  <c r="D1038" i="2"/>
  <c r="O1038" i="2"/>
  <c r="N1038" i="2"/>
  <c r="S1038" i="2"/>
  <c r="E1036" i="2" l="1"/>
  <c r="I1036" i="2" s="1"/>
  <c r="T1038" i="2"/>
  <c r="U1038" i="2" s="1"/>
  <c r="G1038" i="2" s="1"/>
  <c r="Q1037" i="2"/>
  <c r="E1037" i="2" s="1"/>
  <c r="G1037" i="2"/>
  <c r="H1037" i="2"/>
  <c r="P1038" i="2"/>
  <c r="D1039" i="2"/>
  <c r="K1039" i="2"/>
  <c r="R1039" i="2"/>
  <c r="S1039" i="2"/>
  <c r="O1039" i="2"/>
  <c r="L1039" i="2"/>
  <c r="N1039" i="2"/>
  <c r="C1040" i="2"/>
  <c r="B1041" i="2"/>
  <c r="M1038" i="2"/>
  <c r="P1039" i="2" l="1"/>
  <c r="Q1038" i="2"/>
  <c r="E1038" i="2" s="1"/>
  <c r="I1038" i="2" s="1"/>
  <c r="T1039" i="2"/>
  <c r="U1039" i="2" s="1"/>
  <c r="G1039" i="2" s="1"/>
  <c r="F1037" i="2"/>
  <c r="J1037" i="2" s="1"/>
  <c r="H1038" i="2"/>
  <c r="M1039" i="2"/>
  <c r="I1037" i="2"/>
  <c r="R1040" i="2"/>
  <c r="N1040" i="2"/>
  <c r="D1040" i="2"/>
  <c r="K1040" i="2"/>
  <c r="S1040" i="2"/>
  <c r="O1040" i="2"/>
  <c r="L1040" i="2"/>
  <c r="B1042" i="2"/>
  <c r="C1041" i="2"/>
  <c r="Q1039" i="2" l="1"/>
  <c r="F1039" i="2" s="1"/>
  <c r="F1038" i="2"/>
  <c r="J1038" i="2" s="1"/>
  <c r="H1039" i="2"/>
  <c r="T1040" i="2"/>
  <c r="U1040" i="2" s="1"/>
  <c r="B1043" i="2"/>
  <c r="C1042" i="2"/>
  <c r="R1041" i="2"/>
  <c r="K1041" i="2"/>
  <c r="L1041" i="2"/>
  <c r="D1041" i="2"/>
  <c r="N1041" i="2"/>
  <c r="S1041" i="2"/>
  <c r="O1041" i="2"/>
  <c r="P1040" i="2"/>
  <c r="M1040" i="2"/>
  <c r="E1039" i="2" l="1"/>
  <c r="I1039" i="2" s="1"/>
  <c r="J1039" i="2"/>
  <c r="T1041" i="2"/>
  <c r="U1041" i="2" s="1"/>
  <c r="G1041" i="2" s="1"/>
  <c r="C1043" i="2"/>
  <c r="B1044" i="2"/>
  <c r="G1040" i="2"/>
  <c r="H1040" i="2"/>
  <c r="R1042" i="2"/>
  <c r="N1042" i="2"/>
  <c r="D1042" i="2"/>
  <c r="K1042" i="2"/>
  <c r="S1042" i="2"/>
  <c r="O1042" i="2"/>
  <c r="L1042" i="2"/>
  <c r="Q1040" i="2"/>
  <c r="P1041" i="2"/>
  <c r="M1041" i="2"/>
  <c r="H1041" i="2" l="1"/>
  <c r="M1042" i="2"/>
  <c r="Q1041" i="2"/>
  <c r="E1041" i="2" s="1"/>
  <c r="I1041" i="2" s="1"/>
  <c r="R1043" i="2"/>
  <c r="N1043" i="2"/>
  <c r="D1043" i="2"/>
  <c r="K1043" i="2"/>
  <c r="S1043" i="2"/>
  <c r="L1043" i="2"/>
  <c r="O1043" i="2"/>
  <c r="T1042" i="2"/>
  <c r="U1042" i="2" s="1"/>
  <c r="E1040" i="2"/>
  <c r="I1040" i="2" s="1"/>
  <c r="F1040" i="2"/>
  <c r="J1040" i="2" s="1"/>
  <c r="C1044" i="2"/>
  <c r="B1045" i="2"/>
  <c r="P1042" i="2"/>
  <c r="Q1042" i="2" l="1"/>
  <c r="E1042" i="2" s="1"/>
  <c r="F1041" i="2"/>
  <c r="J1041" i="2" s="1"/>
  <c r="M1043" i="2"/>
  <c r="H1042" i="2"/>
  <c r="G1042" i="2"/>
  <c r="T1043" i="2"/>
  <c r="U1043" i="2" s="1"/>
  <c r="R1044" i="2"/>
  <c r="N1044" i="2"/>
  <c r="D1044" i="2"/>
  <c r="K1044" i="2"/>
  <c r="S1044" i="2"/>
  <c r="O1044" i="2"/>
  <c r="L1044" i="2"/>
  <c r="B1046" i="2"/>
  <c r="C1045" i="2"/>
  <c r="P1043" i="2"/>
  <c r="Q1043" i="2" l="1"/>
  <c r="E1043" i="2" s="1"/>
  <c r="F1042" i="2"/>
  <c r="J1042" i="2" s="1"/>
  <c r="M1044" i="2"/>
  <c r="I1042" i="2"/>
  <c r="B1047" i="2"/>
  <c r="C1046" i="2"/>
  <c r="G1043" i="2"/>
  <c r="H1043" i="2"/>
  <c r="R1045" i="2"/>
  <c r="L1045" i="2"/>
  <c r="N1045" i="2"/>
  <c r="D1045" i="2"/>
  <c r="K1045" i="2"/>
  <c r="S1045" i="2"/>
  <c r="O1045" i="2"/>
  <c r="T1044" i="2"/>
  <c r="U1044" i="2" s="1"/>
  <c r="P1044" i="2"/>
  <c r="Q1044" i="2" l="1"/>
  <c r="E1044" i="2" s="1"/>
  <c r="M1045" i="2"/>
  <c r="F1043" i="2"/>
  <c r="J1043" i="2" s="1"/>
  <c r="I1043" i="2"/>
  <c r="P1045" i="2"/>
  <c r="G1044" i="2"/>
  <c r="H1044" i="2"/>
  <c r="C1047" i="2"/>
  <c r="B1048" i="2"/>
  <c r="T1045" i="2"/>
  <c r="U1045" i="2" s="1"/>
  <c r="D1046" i="2"/>
  <c r="K1046" i="2"/>
  <c r="S1046" i="2"/>
  <c r="O1046" i="2"/>
  <c r="L1046" i="2"/>
  <c r="R1046" i="2"/>
  <c r="N1046" i="2"/>
  <c r="Q1045" i="2" l="1"/>
  <c r="F1045" i="2" s="1"/>
  <c r="F1044" i="2"/>
  <c r="J1044" i="2" s="1"/>
  <c r="P1046" i="2"/>
  <c r="I1044" i="2"/>
  <c r="G1045" i="2"/>
  <c r="H1045" i="2"/>
  <c r="R1047" i="2"/>
  <c r="S1047" i="2"/>
  <c r="N1047" i="2"/>
  <c r="D1047" i="2"/>
  <c r="O1047" i="2"/>
  <c r="L1047" i="2"/>
  <c r="K1047" i="2"/>
  <c r="C1048" i="2"/>
  <c r="B1049" i="2"/>
  <c r="T1046" i="2"/>
  <c r="U1046" i="2" s="1"/>
  <c r="M1046" i="2"/>
  <c r="E1045" i="2" l="1"/>
  <c r="Q1046" i="2"/>
  <c r="E1046" i="2" s="1"/>
  <c r="P1047" i="2"/>
  <c r="M1047" i="2"/>
  <c r="J1045" i="2"/>
  <c r="G1046" i="2"/>
  <c r="H1046" i="2"/>
  <c r="I1045" i="2"/>
  <c r="L1048" i="2"/>
  <c r="D1048" i="2"/>
  <c r="N1048" i="2"/>
  <c r="S1048" i="2"/>
  <c r="O1048" i="2"/>
  <c r="R1048" i="2"/>
  <c r="K1048" i="2"/>
  <c r="B1050" i="2"/>
  <c r="C1049" i="2"/>
  <c r="T1047" i="2"/>
  <c r="U1047" i="2" s="1"/>
  <c r="Q1047" i="2" l="1"/>
  <c r="F1046" i="2"/>
  <c r="J1046" i="2" s="1"/>
  <c r="M1048" i="2"/>
  <c r="P1048" i="2"/>
  <c r="I1046" i="2"/>
  <c r="H1047" i="2"/>
  <c r="G1047" i="2"/>
  <c r="B1051" i="2"/>
  <c r="C1050" i="2"/>
  <c r="L1049" i="2"/>
  <c r="R1049" i="2"/>
  <c r="N1049" i="2"/>
  <c r="S1049" i="2"/>
  <c r="O1049" i="2"/>
  <c r="D1049" i="2"/>
  <c r="K1049" i="2"/>
  <c r="T1048" i="2"/>
  <c r="U1048" i="2" s="1"/>
  <c r="T1049" i="2" l="1"/>
  <c r="U1049" i="2" s="1"/>
  <c r="H1049" i="2" s="1"/>
  <c r="E1047" i="2"/>
  <c r="I1047" i="2" s="1"/>
  <c r="F1047" i="2"/>
  <c r="J1047" i="2" s="1"/>
  <c r="Q1048" i="2"/>
  <c r="E1048" i="2" s="1"/>
  <c r="M1049" i="2"/>
  <c r="B1052" i="2"/>
  <c r="C1051" i="2"/>
  <c r="D1050" i="2"/>
  <c r="K1050" i="2"/>
  <c r="S1050" i="2"/>
  <c r="O1050" i="2"/>
  <c r="L1050" i="2"/>
  <c r="R1050" i="2"/>
  <c r="N1050" i="2"/>
  <c r="P1049" i="2"/>
  <c r="G1048" i="2"/>
  <c r="H1048" i="2"/>
  <c r="Q1049" i="2" l="1"/>
  <c r="E1049" i="2" s="1"/>
  <c r="G1049" i="2"/>
  <c r="T1050" i="2"/>
  <c r="U1050" i="2" s="1"/>
  <c r="G1050" i="2" s="1"/>
  <c r="M1050" i="2"/>
  <c r="F1048" i="2"/>
  <c r="J1048" i="2" s="1"/>
  <c r="P1050" i="2"/>
  <c r="I1048" i="2"/>
  <c r="B1053" i="2"/>
  <c r="C1052" i="2"/>
  <c r="L1051" i="2"/>
  <c r="D1051" i="2"/>
  <c r="N1051" i="2"/>
  <c r="R1051" i="2"/>
  <c r="K1051" i="2"/>
  <c r="M1051" i="2" s="1"/>
  <c r="S1051" i="2"/>
  <c r="O1051" i="2"/>
  <c r="F1049" i="2" l="1"/>
  <c r="J1049" i="2" s="1"/>
  <c r="I1049" i="2"/>
  <c r="H1050" i="2"/>
  <c r="Q1050" i="2"/>
  <c r="E1050" i="2" s="1"/>
  <c r="I1050" i="2" s="1"/>
  <c r="P1051" i="2"/>
  <c r="Q1051" i="2" s="1"/>
  <c r="T1051" i="2"/>
  <c r="U1051" i="2" s="1"/>
  <c r="R1052" i="2"/>
  <c r="N1052" i="2"/>
  <c r="D1052" i="2"/>
  <c r="K1052" i="2"/>
  <c r="S1052" i="2"/>
  <c r="O1052" i="2"/>
  <c r="L1052" i="2"/>
  <c r="C1053" i="2"/>
  <c r="B1054" i="2"/>
  <c r="M1052" i="2" l="1"/>
  <c r="F1050" i="2"/>
  <c r="J1050" i="2" s="1"/>
  <c r="F1051" i="2"/>
  <c r="E1051" i="2"/>
  <c r="R1053" i="2"/>
  <c r="N1053" i="2"/>
  <c r="D1053" i="2"/>
  <c r="K1053" i="2"/>
  <c r="S1053" i="2"/>
  <c r="O1053" i="2"/>
  <c r="L1053" i="2"/>
  <c r="H1051" i="2"/>
  <c r="G1051" i="2"/>
  <c r="C1054" i="2"/>
  <c r="B1055" i="2"/>
  <c r="T1052" i="2"/>
  <c r="U1052" i="2" s="1"/>
  <c r="P1052" i="2"/>
  <c r="Q1052" i="2" l="1"/>
  <c r="F1052" i="2" s="1"/>
  <c r="M1053" i="2"/>
  <c r="I1051" i="2"/>
  <c r="H1052" i="2"/>
  <c r="G1052" i="2"/>
  <c r="S1054" i="2"/>
  <c r="O1054" i="2"/>
  <c r="L1054" i="2"/>
  <c r="K1054" i="2"/>
  <c r="D1054" i="2"/>
  <c r="N1054" i="2"/>
  <c r="R1054" i="2"/>
  <c r="B1056" i="2"/>
  <c r="C1055" i="2"/>
  <c r="J1051" i="2"/>
  <c r="T1053" i="2"/>
  <c r="U1053" i="2" s="1"/>
  <c r="P1053" i="2"/>
  <c r="E1052" i="2" l="1"/>
  <c r="I1052" i="2" s="1"/>
  <c r="P1054" i="2"/>
  <c r="Q1053" i="2"/>
  <c r="F1053" i="2" s="1"/>
  <c r="M1054" i="2"/>
  <c r="J1052" i="2"/>
  <c r="R1055" i="2"/>
  <c r="N1055" i="2"/>
  <c r="D1055" i="2"/>
  <c r="K1055" i="2"/>
  <c r="S1055" i="2"/>
  <c r="L1055" i="2"/>
  <c r="O1055" i="2"/>
  <c r="T1054" i="2"/>
  <c r="U1054" i="2" s="1"/>
  <c r="G1053" i="2"/>
  <c r="H1053" i="2"/>
  <c r="B1057" i="2"/>
  <c r="C1056" i="2"/>
  <c r="Q1054" i="2" l="1"/>
  <c r="E1054" i="2" s="1"/>
  <c r="E1053" i="2"/>
  <c r="I1053" i="2" s="1"/>
  <c r="M1055" i="2"/>
  <c r="S1056" i="2"/>
  <c r="O1056" i="2"/>
  <c r="R1056" i="2"/>
  <c r="L1056" i="2"/>
  <c r="K1056" i="2"/>
  <c r="D1056" i="2"/>
  <c r="N1056" i="2"/>
  <c r="J1053" i="2"/>
  <c r="B1058" i="2"/>
  <c r="C1057" i="2"/>
  <c r="T1055" i="2"/>
  <c r="U1055" i="2" s="1"/>
  <c r="G1054" i="2"/>
  <c r="H1054" i="2"/>
  <c r="P1055" i="2"/>
  <c r="F1054" i="2" l="1"/>
  <c r="J1054" i="2" s="1"/>
  <c r="T1056" i="2"/>
  <c r="U1056" i="2" s="1"/>
  <c r="H1056" i="2" s="1"/>
  <c r="Q1055" i="2"/>
  <c r="E1055" i="2" s="1"/>
  <c r="M1056" i="2"/>
  <c r="I1054" i="2"/>
  <c r="S1057" i="2"/>
  <c r="O1057" i="2"/>
  <c r="R1057" i="2"/>
  <c r="K1057" i="2"/>
  <c r="D1057" i="2"/>
  <c r="N1057" i="2"/>
  <c r="L1057" i="2"/>
  <c r="G1055" i="2"/>
  <c r="H1055" i="2"/>
  <c r="C1058" i="2"/>
  <c r="B1059" i="2"/>
  <c r="P1056" i="2"/>
  <c r="G1056" i="2" l="1"/>
  <c r="F1055" i="2"/>
  <c r="J1055" i="2" s="1"/>
  <c r="Q1056" i="2"/>
  <c r="E1056" i="2" s="1"/>
  <c r="T1057" i="2"/>
  <c r="U1057" i="2" s="1"/>
  <c r="G1057" i="2" s="1"/>
  <c r="P1057" i="2"/>
  <c r="I1055" i="2"/>
  <c r="L1058" i="2"/>
  <c r="R1058" i="2"/>
  <c r="N1058" i="2"/>
  <c r="K1058" i="2"/>
  <c r="S1058" i="2"/>
  <c r="O1058" i="2"/>
  <c r="D1058" i="2"/>
  <c r="M1057" i="2"/>
  <c r="C1059" i="2"/>
  <c r="B1060" i="2"/>
  <c r="Q1057" i="2" l="1"/>
  <c r="F1057" i="2" s="1"/>
  <c r="I1056" i="2"/>
  <c r="F1056" i="2"/>
  <c r="J1056" i="2" s="1"/>
  <c r="H1057" i="2"/>
  <c r="M1058" i="2"/>
  <c r="T1058" i="2"/>
  <c r="U1058" i="2" s="1"/>
  <c r="G1058" i="2" s="1"/>
  <c r="D1059" i="2"/>
  <c r="N1059" i="2"/>
  <c r="S1059" i="2"/>
  <c r="O1059" i="2"/>
  <c r="L1059" i="2"/>
  <c r="R1059" i="2"/>
  <c r="K1059" i="2"/>
  <c r="P1058" i="2"/>
  <c r="B1061" i="2"/>
  <c r="C1060" i="2"/>
  <c r="M1059" i="2" l="1"/>
  <c r="E1057" i="2"/>
  <c r="I1057" i="2" s="1"/>
  <c r="J1057" i="2"/>
  <c r="T1059" i="2"/>
  <c r="U1059" i="2" s="1"/>
  <c r="H1059" i="2" s="1"/>
  <c r="Q1058" i="2"/>
  <c r="F1058" i="2" s="1"/>
  <c r="H1058" i="2"/>
  <c r="B1062" i="2"/>
  <c r="C1061" i="2"/>
  <c r="S1060" i="2"/>
  <c r="O1060" i="2"/>
  <c r="L1060" i="2"/>
  <c r="R1060" i="2"/>
  <c r="K1060" i="2"/>
  <c r="D1060" i="2"/>
  <c r="N1060" i="2"/>
  <c r="P1059" i="2"/>
  <c r="Q1059" i="2" s="1"/>
  <c r="J1058" i="2" l="1"/>
  <c r="M1060" i="2"/>
  <c r="E1058" i="2"/>
  <c r="I1058" i="2" s="1"/>
  <c r="G1059" i="2"/>
  <c r="B1063" i="2"/>
  <c r="C1062" i="2"/>
  <c r="P1060" i="2"/>
  <c r="F1059" i="2"/>
  <c r="J1059" i="2" s="1"/>
  <c r="E1059" i="2"/>
  <c r="S1061" i="2"/>
  <c r="O1061" i="2"/>
  <c r="D1061" i="2"/>
  <c r="K1061" i="2"/>
  <c r="R1061" i="2"/>
  <c r="L1061" i="2"/>
  <c r="N1061" i="2"/>
  <c r="T1060" i="2"/>
  <c r="U1060" i="2" s="1"/>
  <c r="T1061" i="2" l="1"/>
  <c r="U1061" i="2" s="1"/>
  <c r="H1061" i="2" s="1"/>
  <c r="Q1060" i="2"/>
  <c r="E1060" i="2" s="1"/>
  <c r="I1059" i="2"/>
  <c r="M1061" i="2"/>
  <c r="H1060" i="2"/>
  <c r="G1060" i="2"/>
  <c r="P1061" i="2"/>
  <c r="O1062" i="2"/>
  <c r="L1062" i="2"/>
  <c r="K1062" i="2"/>
  <c r="R1062" i="2"/>
  <c r="D1062" i="2"/>
  <c r="N1062" i="2"/>
  <c r="S1062" i="2"/>
  <c r="B1064" i="2"/>
  <c r="C1063" i="2"/>
  <c r="G1061" i="2" l="1"/>
  <c r="P1062" i="2"/>
  <c r="Q1061" i="2"/>
  <c r="E1061" i="2" s="1"/>
  <c r="F1060" i="2"/>
  <c r="J1060" i="2" s="1"/>
  <c r="I1060" i="2"/>
  <c r="M1062" i="2"/>
  <c r="S1063" i="2"/>
  <c r="N1063" i="2"/>
  <c r="R1063" i="2"/>
  <c r="D1063" i="2"/>
  <c r="O1063" i="2"/>
  <c r="L1063" i="2"/>
  <c r="K1063" i="2"/>
  <c r="T1062" i="2"/>
  <c r="U1062" i="2" s="1"/>
  <c r="B1065" i="2"/>
  <c r="C1064" i="2"/>
  <c r="I1061" i="2" l="1"/>
  <c r="Q1062" i="2"/>
  <c r="F1062" i="2" s="1"/>
  <c r="F1061" i="2"/>
  <c r="J1061" i="2" s="1"/>
  <c r="M1063" i="2"/>
  <c r="T1063" i="2"/>
  <c r="U1063" i="2" s="1"/>
  <c r="H1063" i="2" s="1"/>
  <c r="L1064" i="2"/>
  <c r="K1064" i="2"/>
  <c r="D1064" i="2"/>
  <c r="N1064" i="2"/>
  <c r="S1064" i="2"/>
  <c r="R1064" i="2"/>
  <c r="O1064" i="2"/>
  <c r="P1063" i="2"/>
  <c r="H1062" i="2"/>
  <c r="G1062" i="2"/>
  <c r="B1066" i="2"/>
  <c r="C1065" i="2"/>
  <c r="E1062" i="2" l="1"/>
  <c r="Q1063" i="2"/>
  <c r="E1063" i="2" s="1"/>
  <c r="T1064" i="2"/>
  <c r="U1064" i="2" s="1"/>
  <c r="H1064" i="2" s="1"/>
  <c r="M1064" i="2"/>
  <c r="J1062" i="2"/>
  <c r="G1063" i="2"/>
  <c r="P1064" i="2"/>
  <c r="L1065" i="2"/>
  <c r="N1065" i="2"/>
  <c r="R1065" i="2"/>
  <c r="K1065" i="2"/>
  <c r="S1065" i="2"/>
  <c r="O1065" i="2"/>
  <c r="D1065" i="2"/>
  <c r="C1066" i="2"/>
  <c r="B1067" i="2"/>
  <c r="I1062" i="2"/>
  <c r="Q1064" i="2" l="1"/>
  <c r="E1064" i="2" s="1"/>
  <c r="I1063" i="2"/>
  <c r="F1063" i="2"/>
  <c r="J1063" i="2" s="1"/>
  <c r="M1065" i="2"/>
  <c r="G1064" i="2"/>
  <c r="T1065" i="2"/>
  <c r="U1065" i="2" s="1"/>
  <c r="H1065" i="2" s="1"/>
  <c r="B1068" i="2"/>
  <c r="C1067" i="2"/>
  <c r="D1066" i="2"/>
  <c r="K1066" i="2"/>
  <c r="S1066" i="2"/>
  <c r="O1066" i="2"/>
  <c r="L1066" i="2"/>
  <c r="R1066" i="2"/>
  <c r="N1066" i="2"/>
  <c r="P1065" i="2"/>
  <c r="F1064" i="2" l="1"/>
  <c r="J1064" i="2" s="1"/>
  <c r="T1066" i="2"/>
  <c r="U1066" i="2" s="1"/>
  <c r="H1066" i="2" s="1"/>
  <c r="I1064" i="2"/>
  <c r="Q1065" i="2"/>
  <c r="F1065" i="2" s="1"/>
  <c r="J1065" i="2" s="1"/>
  <c r="P1066" i="2"/>
  <c r="G1065" i="2"/>
  <c r="C1068" i="2"/>
  <c r="B1069" i="2"/>
  <c r="M1066" i="2"/>
  <c r="S1067" i="2"/>
  <c r="O1067" i="2"/>
  <c r="R1067" i="2"/>
  <c r="L1067" i="2"/>
  <c r="K1067" i="2"/>
  <c r="D1067" i="2"/>
  <c r="N1067" i="2"/>
  <c r="G1066" i="2" l="1"/>
  <c r="Q1066" i="2"/>
  <c r="F1066" i="2" s="1"/>
  <c r="J1066" i="2" s="1"/>
  <c r="T1067" i="2"/>
  <c r="U1067" i="2" s="1"/>
  <c r="G1067" i="2" s="1"/>
  <c r="E1065" i="2"/>
  <c r="I1065" i="2" s="1"/>
  <c r="B1070" i="2"/>
  <c r="C1069" i="2"/>
  <c r="R1068" i="2"/>
  <c r="K1068" i="2"/>
  <c r="L1068" i="2"/>
  <c r="D1068" i="2"/>
  <c r="N1068" i="2"/>
  <c r="S1068" i="2"/>
  <c r="O1068" i="2"/>
  <c r="P1067" i="2"/>
  <c r="M1067" i="2"/>
  <c r="E1066" i="2" l="1"/>
  <c r="I1066" i="2" s="1"/>
  <c r="H1067" i="2"/>
  <c r="M1068" i="2"/>
  <c r="P1068" i="2"/>
  <c r="T1068" i="2"/>
  <c r="U1068" i="2" s="1"/>
  <c r="C1070" i="2"/>
  <c r="B1071" i="2"/>
  <c r="R1069" i="2"/>
  <c r="K1069" i="2"/>
  <c r="D1069" i="2"/>
  <c r="N1069" i="2"/>
  <c r="S1069" i="2"/>
  <c r="O1069" i="2"/>
  <c r="L1069" i="2"/>
  <c r="Q1067" i="2"/>
  <c r="M1069" i="2" l="1"/>
  <c r="Q1068" i="2"/>
  <c r="E1068" i="2" s="1"/>
  <c r="G1068" i="2"/>
  <c r="H1068" i="2"/>
  <c r="S1070" i="2"/>
  <c r="O1070" i="2"/>
  <c r="L1070" i="2"/>
  <c r="D1070" i="2"/>
  <c r="K1070" i="2"/>
  <c r="R1070" i="2"/>
  <c r="N1070" i="2"/>
  <c r="T1069" i="2"/>
  <c r="U1069" i="2" s="1"/>
  <c r="F1067" i="2"/>
  <c r="J1067" i="2" s="1"/>
  <c r="E1067" i="2"/>
  <c r="I1067" i="2" s="1"/>
  <c r="C1071" i="2"/>
  <c r="B1072" i="2"/>
  <c r="P1069" i="2"/>
  <c r="Q1069" i="2" s="1"/>
  <c r="M1070" i="2" l="1"/>
  <c r="F1068" i="2"/>
  <c r="J1068" i="2" s="1"/>
  <c r="F1069" i="2"/>
  <c r="E1069" i="2"/>
  <c r="T1070" i="2"/>
  <c r="U1070" i="2" s="1"/>
  <c r="P1070" i="2"/>
  <c r="Q1070" i="2" s="1"/>
  <c r="I1068" i="2"/>
  <c r="B1073" i="2"/>
  <c r="C1072" i="2"/>
  <c r="L1071" i="2"/>
  <c r="R1071" i="2"/>
  <c r="K1071" i="2"/>
  <c r="D1071" i="2"/>
  <c r="N1071" i="2"/>
  <c r="O1071" i="2"/>
  <c r="S1071" i="2"/>
  <c r="G1069" i="2"/>
  <c r="H1069" i="2"/>
  <c r="M1071" i="2" l="1"/>
  <c r="I1069" i="2"/>
  <c r="E1070" i="2"/>
  <c r="F1070" i="2"/>
  <c r="P1071" i="2"/>
  <c r="T1071" i="2"/>
  <c r="U1071" i="2" s="1"/>
  <c r="J1069" i="2"/>
  <c r="B1074" i="2"/>
  <c r="C1073" i="2"/>
  <c r="D1072" i="2"/>
  <c r="N1072" i="2"/>
  <c r="S1072" i="2"/>
  <c r="O1072" i="2"/>
  <c r="R1072" i="2"/>
  <c r="K1072" i="2"/>
  <c r="L1072" i="2"/>
  <c r="H1070" i="2"/>
  <c r="G1070" i="2"/>
  <c r="T1072" i="2" l="1"/>
  <c r="U1072" i="2" s="1"/>
  <c r="G1072" i="2" s="1"/>
  <c r="Q1071" i="2"/>
  <c r="F1071" i="2" s="1"/>
  <c r="P1072" i="2"/>
  <c r="J1070" i="2"/>
  <c r="M1072" i="2"/>
  <c r="I1070" i="2"/>
  <c r="B1075" i="2"/>
  <c r="C1074" i="2"/>
  <c r="L1073" i="2"/>
  <c r="S1073" i="2"/>
  <c r="O1073" i="2"/>
  <c r="R1073" i="2"/>
  <c r="N1073" i="2"/>
  <c r="D1073" i="2"/>
  <c r="K1073" i="2"/>
  <c r="H1071" i="2"/>
  <c r="G1071" i="2"/>
  <c r="H1072" i="2" l="1"/>
  <c r="Q1072" i="2"/>
  <c r="F1072" i="2" s="1"/>
  <c r="T1073" i="2"/>
  <c r="U1073" i="2" s="1"/>
  <c r="H1073" i="2" s="1"/>
  <c r="E1071" i="2"/>
  <c r="I1071" i="2" s="1"/>
  <c r="M1073" i="2"/>
  <c r="J1071" i="2"/>
  <c r="R1074" i="2"/>
  <c r="N1074" i="2"/>
  <c r="D1074" i="2"/>
  <c r="K1074" i="2"/>
  <c r="S1074" i="2"/>
  <c r="L1074" i="2"/>
  <c r="O1074" i="2"/>
  <c r="C1075" i="2"/>
  <c r="B1076" i="2"/>
  <c r="P1073" i="2"/>
  <c r="Q1073" i="2" l="1"/>
  <c r="F1073" i="2" s="1"/>
  <c r="J1073" i="2" s="1"/>
  <c r="J1072" i="2"/>
  <c r="E1072" i="2"/>
  <c r="I1072" i="2" s="1"/>
  <c r="G1073" i="2"/>
  <c r="M1074" i="2"/>
  <c r="R1075" i="2"/>
  <c r="L1075" i="2"/>
  <c r="K1075" i="2"/>
  <c r="S1075" i="2"/>
  <c r="N1075" i="2"/>
  <c r="D1075" i="2"/>
  <c r="O1075" i="2"/>
  <c r="T1074" i="2"/>
  <c r="U1074" i="2" s="1"/>
  <c r="B1077" i="2"/>
  <c r="C1076" i="2"/>
  <c r="P1074" i="2"/>
  <c r="E1073" i="2" l="1"/>
  <c r="I1073" i="2" s="1"/>
  <c r="Q1074" i="2"/>
  <c r="E1074" i="2" s="1"/>
  <c r="M1075" i="2"/>
  <c r="L1076" i="2"/>
  <c r="D1076" i="2"/>
  <c r="R1076" i="2"/>
  <c r="K1076" i="2"/>
  <c r="N1076" i="2"/>
  <c r="S1076" i="2"/>
  <c r="O1076" i="2"/>
  <c r="H1074" i="2"/>
  <c r="G1074" i="2"/>
  <c r="T1075" i="2"/>
  <c r="U1075" i="2" s="1"/>
  <c r="C1077" i="2"/>
  <c r="B1078" i="2"/>
  <c r="P1075" i="2"/>
  <c r="F1074" i="2" l="1"/>
  <c r="J1074" i="2" s="1"/>
  <c r="M1076" i="2"/>
  <c r="Q1075" i="2"/>
  <c r="E1075" i="2" s="1"/>
  <c r="L1077" i="2"/>
  <c r="N1077" i="2"/>
  <c r="R1077" i="2"/>
  <c r="K1077" i="2"/>
  <c r="S1077" i="2"/>
  <c r="O1077" i="2"/>
  <c r="D1077" i="2"/>
  <c r="T1076" i="2"/>
  <c r="U1076" i="2" s="1"/>
  <c r="I1074" i="2"/>
  <c r="C1078" i="2"/>
  <c r="B1079" i="2"/>
  <c r="G1075" i="2"/>
  <c r="H1075" i="2"/>
  <c r="P1076" i="2"/>
  <c r="Q1076" i="2" s="1"/>
  <c r="F1075" i="2" l="1"/>
  <c r="J1075" i="2" s="1"/>
  <c r="M1077" i="2"/>
  <c r="T1077" i="2"/>
  <c r="U1077" i="2" s="1"/>
  <c r="H1077" i="2" s="1"/>
  <c r="E1076" i="2"/>
  <c r="F1076" i="2"/>
  <c r="I1075" i="2"/>
  <c r="B1080" i="2"/>
  <c r="C1079" i="2"/>
  <c r="H1076" i="2"/>
  <c r="G1076" i="2"/>
  <c r="L1078" i="2"/>
  <c r="R1078" i="2"/>
  <c r="N1078" i="2"/>
  <c r="S1078" i="2"/>
  <c r="O1078" i="2"/>
  <c r="D1078" i="2"/>
  <c r="K1078" i="2"/>
  <c r="P1077" i="2"/>
  <c r="Q1077" i="2" l="1"/>
  <c r="F1077" i="2" s="1"/>
  <c r="J1077" i="2" s="1"/>
  <c r="M1078" i="2"/>
  <c r="G1077" i="2"/>
  <c r="P1078" i="2"/>
  <c r="I1076" i="2"/>
  <c r="J1076" i="2"/>
  <c r="B1081" i="2"/>
  <c r="C1080" i="2"/>
  <c r="S1079" i="2"/>
  <c r="K1079" i="2"/>
  <c r="D1079" i="2"/>
  <c r="O1079" i="2"/>
  <c r="L1079" i="2"/>
  <c r="N1079" i="2"/>
  <c r="R1079" i="2"/>
  <c r="T1078" i="2"/>
  <c r="U1078" i="2" s="1"/>
  <c r="E1077" i="2" l="1"/>
  <c r="I1077" i="2" s="1"/>
  <c r="Q1078" i="2"/>
  <c r="E1078" i="2" s="1"/>
  <c r="P1079" i="2"/>
  <c r="C1081" i="2"/>
  <c r="B1082" i="2"/>
  <c r="M1079" i="2"/>
  <c r="T1079" i="2"/>
  <c r="U1079" i="2" s="1"/>
  <c r="G1078" i="2"/>
  <c r="H1078" i="2"/>
  <c r="S1080" i="2"/>
  <c r="O1080" i="2"/>
  <c r="L1080" i="2"/>
  <c r="D1080" i="2"/>
  <c r="R1080" i="2"/>
  <c r="N1080" i="2"/>
  <c r="K1080" i="2"/>
  <c r="T1080" i="2" l="1"/>
  <c r="U1080" i="2" s="1"/>
  <c r="G1080" i="2" s="1"/>
  <c r="M1080" i="2"/>
  <c r="F1078" i="2"/>
  <c r="J1078" i="2" s="1"/>
  <c r="Q1079" i="2"/>
  <c r="E1079" i="2" s="1"/>
  <c r="P1080" i="2"/>
  <c r="I1078" i="2"/>
  <c r="R1081" i="2"/>
  <c r="N1081" i="2"/>
  <c r="S1081" i="2"/>
  <c r="D1081" i="2"/>
  <c r="K1081" i="2"/>
  <c r="L1081" i="2"/>
  <c r="O1081" i="2"/>
  <c r="B1083" i="2"/>
  <c r="C1082" i="2"/>
  <c r="H1079" i="2"/>
  <c r="G1079" i="2"/>
  <c r="H1080" i="2" l="1"/>
  <c r="Q1080" i="2"/>
  <c r="F1080" i="2" s="1"/>
  <c r="F1079" i="2"/>
  <c r="J1079" i="2" s="1"/>
  <c r="M1081" i="2"/>
  <c r="T1081" i="2"/>
  <c r="U1081" i="2" s="1"/>
  <c r="H1081" i="2" s="1"/>
  <c r="P1081" i="2"/>
  <c r="I1079" i="2"/>
  <c r="D1082" i="2"/>
  <c r="N1082" i="2"/>
  <c r="S1082" i="2"/>
  <c r="O1082" i="2"/>
  <c r="R1082" i="2"/>
  <c r="K1082" i="2"/>
  <c r="L1082" i="2"/>
  <c r="B1084" i="2"/>
  <c r="C1083" i="2"/>
  <c r="J1080" i="2" l="1"/>
  <c r="E1080" i="2"/>
  <c r="I1080" i="2" s="1"/>
  <c r="Q1081" i="2"/>
  <c r="E1081" i="2" s="1"/>
  <c r="G1081" i="2"/>
  <c r="K1083" i="2"/>
  <c r="S1083" i="2"/>
  <c r="O1083" i="2"/>
  <c r="D1083" i="2"/>
  <c r="L1083" i="2"/>
  <c r="R1083" i="2"/>
  <c r="N1083" i="2"/>
  <c r="B1085" i="2"/>
  <c r="C1084" i="2"/>
  <c r="T1082" i="2"/>
  <c r="U1082" i="2" s="1"/>
  <c r="M1082" i="2"/>
  <c r="P1082" i="2"/>
  <c r="Q1082" i="2" l="1"/>
  <c r="E1082" i="2" s="1"/>
  <c r="T1083" i="2"/>
  <c r="U1083" i="2" s="1"/>
  <c r="H1083" i="2" s="1"/>
  <c r="F1081" i="2"/>
  <c r="J1081" i="2" s="1"/>
  <c r="I1081" i="2"/>
  <c r="P1083" i="2"/>
  <c r="M1083" i="2"/>
  <c r="L1084" i="2"/>
  <c r="K1084" i="2"/>
  <c r="N1084" i="2"/>
  <c r="S1084" i="2"/>
  <c r="O1084" i="2"/>
  <c r="D1084" i="2"/>
  <c r="R1084" i="2"/>
  <c r="G1082" i="2"/>
  <c r="H1082" i="2"/>
  <c r="B1086" i="2"/>
  <c r="C1085" i="2"/>
  <c r="F1082" i="2" l="1"/>
  <c r="J1082" i="2" s="1"/>
  <c r="T1084" i="2"/>
  <c r="U1084" i="2" s="1"/>
  <c r="H1084" i="2" s="1"/>
  <c r="G1083" i="2"/>
  <c r="M1084" i="2"/>
  <c r="Q1083" i="2"/>
  <c r="I1082" i="2"/>
  <c r="P1084" i="2"/>
  <c r="D1085" i="2"/>
  <c r="S1085" i="2"/>
  <c r="R1085" i="2"/>
  <c r="L1085" i="2"/>
  <c r="K1085" i="2"/>
  <c r="N1085" i="2"/>
  <c r="O1085" i="2"/>
  <c r="C1086" i="2"/>
  <c r="B1087" i="2"/>
  <c r="G1084" i="2" l="1"/>
  <c r="Q1084" i="2"/>
  <c r="E1084" i="2" s="1"/>
  <c r="F1083" i="2"/>
  <c r="J1083" i="2" s="1"/>
  <c r="E1083" i="2"/>
  <c r="I1083" i="2" s="1"/>
  <c r="P1085" i="2"/>
  <c r="C1087" i="2"/>
  <c r="B1088" i="2"/>
  <c r="T1085" i="2"/>
  <c r="U1085" i="2" s="1"/>
  <c r="S1086" i="2"/>
  <c r="O1086" i="2"/>
  <c r="L1086" i="2"/>
  <c r="R1086" i="2"/>
  <c r="K1086" i="2"/>
  <c r="D1086" i="2"/>
  <c r="N1086" i="2"/>
  <c r="M1085" i="2"/>
  <c r="T1086" i="2" l="1"/>
  <c r="U1086" i="2" s="1"/>
  <c r="H1086" i="2" s="1"/>
  <c r="Q1085" i="2"/>
  <c r="F1085" i="2" s="1"/>
  <c r="I1084" i="2"/>
  <c r="F1084" i="2"/>
  <c r="J1084" i="2" s="1"/>
  <c r="M1086" i="2"/>
  <c r="R1087" i="2"/>
  <c r="K1087" i="2"/>
  <c r="O1087" i="2"/>
  <c r="D1087" i="2"/>
  <c r="N1087" i="2"/>
  <c r="S1087" i="2"/>
  <c r="L1087" i="2"/>
  <c r="B1089" i="2"/>
  <c r="C1088" i="2"/>
  <c r="P1086" i="2"/>
  <c r="G1085" i="2"/>
  <c r="H1085" i="2"/>
  <c r="G1086" i="2" l="1"/>
  <c r="Q1086" i="2"/>
  <c r="F1086" i="2" s="1"/>
  <c r="J1086" i="2" s="1"/>
  <c r="E1085" i="2"/>
  <c r="I1085" i="2" s="1"/>
  <c r="C1089" i="2"/>
  <c r="B1090" i="2"/>
  <c r="J1085" i="2"/>
  <c r="S1088" i="2"/>
  <c r="O1088" i="2"/>
  <c r="L1088" i="2"/>
  <c r="K1088" i="2"/>
  <c r="D1088" i="2"/>
  <c r="N1088" i="2"/>
  <c r="R1088" i="2"/>
  <c r="P1087" i="2"/>
  <c r="T1087" i="2"/>
  <c r="U1087" i="2" s="1"/>
  <c r="M1087" i="2"/>
  <c r="E1086" i="2" l="1"/>
  <c r="I1086" i="2" s="1"/>
  <c r="P1088" i="2"/>
  <c r="T1088" i="2"/>
  <c r="U1088" i="2" s="1"/>
  <c r="H1088" i="2" s="1"/>
  <c r="Q1087" i="2"/>
  <c r="F1087" i="2" s="1"/>
  <c r="B1091" i="2"/>
  <c r="C1090" i="2"/>
  <c r="M1088" i="2"/>
  <c r="S1089" i="2"/>
  <c r="O1089" i="2"/>
  <c r="K1089" i="2"/>
  <c r="L1089" i="2"/>
  <c r="D1089" i="2"/>
  <c r="R1089" i="2"/>
  <c r="N1089" i="2"/>
  <c r="G1087" i="2"/>
  <c r="H1087" i="2"/>
  <c r="Q1088" i="2" l="1"/>
  <c r="F1088" i="2" s="1"/>
  <c r="J1088" i="2" s="1"/>
  <c r="T1089" i="2"/>
  <c r="U1089" i="2" s="1"/>
  <c r="H1089" i="2" s="1"/>
  <c r="G1088" i="2"/>
  <c r="E1087" i="2"/>
  <c r="I1087" i="2" s="1"/>
  <c r="J1087" i="2"/>
  <c r="B1092" i="2"/>
  <c r="C1091" i="2"/>
  <c r="S1090" i="2"/>
  <c r="O1090" i="2"/>
  <c r="D1090" i="2"/>
  <c r="K1090" i="2"/>
  <c r="R1090" i="2"/>
  <c r="L1090" i="2"/>
  <c r="N1090" i="2"/>
  <c r="P1089" i="2"/>
  <c r="M1089" i="2"/>
  <c r="E1088" i="2" l="1"/>
  <c r="I1088" i="2" s="1"/>
  <c r="G1089" i="2"/>
  <c r="T1090" i="2"/>
  <c r="U1090" i="2" s="1"/>
  <c r="G1090" i="2" s="1"/>
  <c r="Q1089" i="2"/>
  <c r="F1089" i="2" s="1"/>
  <c r="J1089" i="2" s="1"/>
  <c r="P1090" i="2"/>
  <c r="C1092" i="2"/>
  <c r="B1093" i="2"/>
  <c r="R1091" i="2"/>
  <c r="K1091" i="2"/>
  <c r="S1091" i="2"/>
  <c r="N1091" i="2"/>
  <c r="D1091" i="2"/>
  <c r="O1091" i="2"/>
  <c r="L1091" i="2"/>
  <c r="M1090" i="2"/>
  <c r="H1090" i="2" l="1"/>
  <c r="T1091" i="2"/>
  <c r="U1091" i="2" s="1"/>
  <c r="G1091" i="2" s="1"/>
  <c r="Q1090" i="2"/>
  <c r="F1090" i="2" s="1"/>
  <c r="E1089" i="2"/>
  <c r="I1089" i="2" s="1"/>
  <c r="P1091" i="2"/>
  <c r="C1093" i="2"/>
  <c r="B1094" i="2"/>
  <c r="S1092" i="2"/>
  <c r="O1092" i="2"/>
  <c r="R1092" i="2"/>
  <c r="K1092" i="2"/>
  <c r="D1092" i="2"/>
  <c r="N1092" i="2"/>
  <c r="L1092" i="2"/>
  <c r="M1091" i="2"/>
  <c r="H1091" i="2" l="1"/>
  <c r="J1090" i="2"/>
  <c r="Q1091" i="2"/>
  <c r="F1091" i="2" s="1"/>
  <c r="T1092" i="2"/>
  <c r="U1092" i="2" s="1"/>
  <c r="H1092" i="2" s="1"/>
  <c r="E1090" i="2"/>
  <c r="I1090" i="2" s="1"/>
  <c r="P1092" i="2"/>
  <c r="L1093" i="2"/>
  <c r="D1093" i="2"/>
  <c r="N1093" i="2"/>
  <c r="S1093" i="2"/>
  <c r="O1093" i="2"/>
  <c r="R1093" i="2"/>
  <c r="K1093" i="2"/>
  <c r="B1095" i="2"/>
  <c r="C1094" i="2"/>
  <c r="M1092" i="2"/>
  <c r="J1091" i="2" l="1"/>
  <c r="E1091" i="2"/>
  <c r="I1091" i="2" s="1"/>
  <c r="G1092" i="2"/>
  <c r="T1093" i="2"/>
  <c r="U1093" i="2" s="1"/>
  <c r="G1093" i="2" s="1"/>
  <c r="M1093" i="2"/>
  <c r="Q1092" i="2"/>
  <c r="F1092" i="2" s="1"/>
  <c r="J1092" i="2" s="1"/>
  <c r="P1093" i="2"/>
  <c r="C1095" i="2"/>
  <c r="B1096" i="2"/>
  <c r="D1094" i="2"/>
  <c r="K1094" i="2"/>
  <c r="R1094" i="2"/>
  <c r="S1094" i="2"/>
  <c r="O1094" i="2"/>
  <c r="L1094" i="2"/>
  <c r="N1094" i="2"/>
  <c r="H1093" i="2" l="1"/>
  <c r="Q1093" i="2"/>
  <c r="E1093" i="2" s="1"/>
  <c r="I1093" i="2" s="1"/>
  <c r="P1094" i="2"/>
  <c r="E1092" i="2"/>
  <c r="I1092" i="2" s="1"/>
  <c r="T1094" i="2"/>
  <c r="U1094" i="2" s="1"/>
  <c r="G1094" i="2" s="1"/>
  <c r="C1096" i="2"/>
  <c r="B1097" i="2"/>
  <c r="K1095" i="2"/>
  <c r="D1095" i="2"/>
  <c r="O1095" i="2"/>
  <c r="R1095" i="2"/>
  <c r="N1095" i="2"/>
  <c r="S1095" i="2"/>
  <c r="L1095" i="2"/>
  <c r="M1094" i="2"/>
  <c r="Q1094" i="2" l="1"/>
  <c r="F1094" i="2" s="1"/>
  <c r="F1093" i="2"/>
  <c r="J1093" i="2" s="1"/>
  <c r="T1095" i="2"/>
  <c r="U1095" i="2" s="1"/>
  <c r="G1095" i="2" s="1"/>
  <c r="H1094" i="2"/>
  <c r="C1097" i="2"/>
  <c r="B1098" i="2"/>
  <c r="S1096" i="2"/>
  <c r="O1096" i="2"/>
  <c r="L1096" i="2"/>
  <c r="R1096" i="2"/>
  <c r="N1096" i="2"/>
  <c r="D1096" i="2"/>
  <c r="K1096" i="2"/>
  <c r="P1095" i="2"/>
  <c r="M1095" i="2"/>
  <c r="M1096" i="2" l="1"/>
  <c r="E1094" i="2"/>
  <c r="I1094" i="2" s="1"/>
  <c r="J1094" i="2"/>
  <c r="H1095" i="2"/>
  <c r="Q1095" i="2"/>
  <c r="F1095" i="2" s="1"/>
  <c r="P1096" i="2"/>
  <c r="S1097" i="2"/>
  <c r="O1097" i="2"/>
  <c r="L1097" i="2"/>
  <c r="R1097" i="2"/>
  <c r="N1097" i="2"/>
  <c r="D1097" i="2"/>
  <c r="K1097" i="2"/>
  <c r="B1099" i="2"/>
  <c r="C1098" i="2"/>
  <c r="T1096" i="2"/>
  <c r="U1096" i="2" s="1"/>
  <c r="Q1096" i="2" l="1"/>
  <c r="E1096" i="2" s="1"/>
  <c r="J1095" i="2"/>
  <c r="E1095" i="2"/>
  <c r="I1095" i="2" s="1"/>
  <c r="T1097" i="2"/>
  <c r="U1097" i="2" s="1"/>
  <c r="G1097" i="2" s="1"/>
  <c r="H1096" i="2"/>
  <c r="G1096" i="2"/>
  <c r="C1099" i="2"/>
  <c r="B1100" i="2"/>
  <c r="M1097" i="2"/>
  <c r="P1097" i="2"/>
  <c r="D1098" i="2"/>
  <c r="N1098" i="2"/>
  <c r="S1098" i="2"/>
  <c r="O1098" i="2"/>
  <c r="L1098" i="2"/>
  <c r="R1098" i="2"/>
  <c r="K1098" i="2"/>
  <c r="F1096" i="2" l="1"/>
  <c r="J1096" i="2" s="1"/>
  <c r="M1098" i="2"/>
  <c r="Q1097" i="2"/>
  <c r="E1097" i="2" s="1"/>
  <c r="I1097" i="2" s="1"/>
  <c r="H1097" i="2"/>
  <c r="I1096" i="2"/>
  <c r="R1099" i="2"/>
  <c r="N1099" i="2"/>
  <c r="L1099" i="2"/>
  <c r="D1099" i="2"/>
  <c r="K1099" i="2"/>
  <c r="S1099" i="2"/>
  <c r="O1099" i="2"/>
  <c r="B1101" i="2"/>
  <c r="C1100" i="2"/>
  <c r="T1098" i="2"/>
  <c r="U1098" i="2" s="1"/>
  <c r="P1098" i="2"/>
  <c r="Q1098" i="2" l="1"/>
  <c r="E1098" i="2" s="1"/>
  <c r="F1097" i="2"/>
  <c r="J1097" i="2" s="1"/>
  <c r="G1098" i="2"/>
  <c r="H1098" i="2"/>
  <c r="B1102" i="2"/>
  <c r="C1101" i="2"/>
  <c r="S1100" i="2"/>
  <c r="O1100" i="2"/>
  <c r="R1100" i="2"/>
  <c r="D1100" i="2"/>
  <c r="N1100" i="2"/>
  <c r="L1100" i="2"/>
  <c r="K1100" i="2"/>
  <c r="M1099" i="2"/>
  <c r="T1099" i="2"/>
  <c r="U1099" i="2" s="1"/>
  <c r="P1099" i="2"/>
  <c r="F1098" i="2" l="1"/>
  <c r="J1098" i="2" s="1"/>
  <c r="P1100" i="2"/>
  <c r="I1098" i="2"/>
  <c r="C1102" i="2"/>
  <c r="B1103" i="2"/>
  <c r="M1100" i="2"/>
  <c r="T1100" i="2"/>
  <c r="U1100" i="2" s="1"/>
  <c r="G1099" i="2"/>
  <c r="H1099" i="2"/>
  <c r="D1101" i="2"/>
  <c r="K1101" i="2"/>
  <c r="S1101" i="2"/>
  <c r="O1101" i="2"/>
  <c r="R1101" i="2"/>
  <c r="L1101" i="2"/>
  <c r="N1101" i="2"/>
  <c r="Q1099" i="2"/>
  <c r="Q1100" i="2" l="1"/>
  <c r="F1100" i="2" s="1"/>
  <c r="P1101" i="2"/>
  <c r="E1099" i="2"/>
  <c r="I1099" i="2" s="1"/>
  <c r="F1099" i="2"/>
  <c r="J1099" i="2" s="1"/>
  <c r="C1103" i="2"/>
  <c r="B1104" i="2"/>
  <c r="N1102" i="2"/>
  <c r="D1102" i="2"/>
  <c r="K1102" i="2"/>
  <c r="L1102" i="2"/>
  <c r="R1102" i="2"/>
  <c r="S1102" i="2"/>
  <c r="O1102" i="2"/>
  <c r="T1101" i="2"/>
  <c r="U1101" i="2" s="1"/>
  <c r="H1100" i="2"/>
  <c r="G1100" i="2"/>
  <c r="M1101" i="2"/>
  <c r="T1102" i="2" l="1"/>
  <c r="U1102" i="2" s="1"/>
  <c r="G1102" i="2" s="1"/>
  <c r="E1100" i="2"/>
  <c r="I1100" i="2" s="1"/>
  <c r="M1102" i="2"/>
  <c r="J1100" i="2"/>
  <c r="Q1101" i="2"/>
  <c r="F1101" i="2" s="1"/>
  <c r="P1102" i="2"/>
  <c r="H1101" i="2"/>
  <c r="G1101" i="2"/>
  <c r="R1103" i="2"/>
  <c r="N1103" i="2"/>
  <c r="D1103" i="2"/>
  <c r="K1103" i="2"/>
  <c r="S1103" i="2"/>
  <c r="O1103" i="2"/>
  <c r="L1103" i="2"/>
  <c r="C1104" i="2"/>
  <c r="B1105" i="2"/>
  <c r="H1102" i="2" l="1"/>
  <c r="Q1102" i="2"/>
  <c r="E1102" i="2" s="1"/>
  <c r="I1102" i="2" s="1"/>
  <c r="M1103" i="2"/>
  <c r="E1101" i="2"/>
  <c r="I1101" i="2" s="1"/>
  <c r="T1103" i="2"/>
  <c r="U1103" i="2" s="1"/>
  <c r="G1103" i="2" s="1"/>
  <c r="J1101" i="2"/>
  <c r="P1103" i="2"/>
  <c r="C1105" i="2"/>
  <c r="B1106" i="2"/>
  <c r="R1104" i="2"/>
  <c r="K1104" i="2"/>
  <c r="D1104" i="2"/>
  <c r="N1104" i="2"/>
  <c r="S1104" i="2"/>
  <c r="O1104" i="2"/>
  <c r="L1104" i="2"/>
  <c r="Q1103" i="2" l="1"/>
  <c r="F1103" i="2" s="1"/>
  <c r="F1102" i="2"/>
  <c r="J1102" i="2" s="1"/>
  <c r="H1103" i="2"/>
  <c r="B1107" i="2"/>
  <c r="C1106" i="2"/>
  <c r="P1104" i="2"/>
  <c r="R1105" i="2"/>
  <c r="K1105" i="2"/>
  <c r="O1105" i="2"/>
  <c r="D1105" i="2"/>
  <c r="N1105" i="2"/>
  <c r="S1105" i="2"/>
  <c r="L1105" i="2"/>
  <c r="T1104" i="2"/>
  <c r="U1104" i="2" s="1"/>
  <c r="M1104" i="2"/>
  <c r="E1103" i="2" l="1"/>
  <c r="I1103" i="2" s="1"/>
  <c r="J1103" i="2"/>
  <c r="Q1104" i="2"/>
  <c r="E1104" i="2" s="1"/>
  <c r="P1105" i="2"/>
  <c r="T1105" i="2"/>
  <c r="U1105" i="2" s="1"/>
  <c r="G1105" i="2" s="1"/>
  <c r="L1106" i="2"/>
  <c r="R1106" i="2"/>
  <c r="D1106" i="2"/>
  <c r="K1106" i="2"/>
  <c r="S1106" i="2"/>
  <c r="O1106" i="2"/>
  <c r="N1106" i="2"/>
  <c r="M1105" i="2"/>
  <c r="G1104" i="2"/>
  <c r="H1104" i="2"/>
  <c r="B1108" i="2"/>
  <c r="C1107" i="2"/>
  <c r="T1106" i="2" l="1"/>
  <c r="U1106" i="2" s="1"/>
  <c r="G1106" i="2" s="1"/>
  <c r="F1104" i="2"/>
  <c r="J1104" i="2" s="1"/>
  <c r="Q1105" i="2"/>
  <c r="E1105" i="2" s="1"/>
  <c r="I1105" i="2" s="1"/>
  <c r="H1105" i="2"/>
  <c r="M1106" i="2"/>
  <c r="P1106" i="2"/>
  <c r="S1107" i="2"/>
  <c r="K1107" i="2"/>
  <c r="D1107" i="2"/>
  <c r="O1107" i="2"/>
  <c r="R1107" i="2"/>
  <c r="L1107" i="2"/>
  <c r="N1107" i="2"/>
  <c r="B1109" i="2"/>
  <c r="C1108" i="2"/>
  <c r="I1104" i="2"/>
  <c r="Q1106" i="2" l="1"/>
  <c r="F1106" i="2" s="1"/>
  <c r="T1107" i="2"/>
  <c r="U1107" i="2" s="1"/>
  <c r="G1107" i="2" s="1"/>
  <c r="H1106" i="2"/>
  <c r="F1105" i="2"/>
  <c r="J1105" i="2" s="1"/>
  <c r="M1107" i="2"/>
  <c r="L1108" i="2"/>
  <c r="D1108" i="2"/>
  <c r="N1108" i="2"/>
  <c r="R1108" i="2"/>
  <c r="K1108" i="2"/>
  <c r="S1108" i="2"/>
  <c r="O1108" i="2"/>
  <c r="P1107" i="2"/>
  <c r="C1109" i="2"/>
  <c r="B1110" i="2"/>
  <c r="M1108" i="2" l="1"/>
  <c r="E1106" i="2"/>
  <c r="I1106" i="2" s="1"/>
  <c r="H1107" i="2"/>
  <c r="J1106" i="2"/>
  <c r="T1108" i="2"/>
  <c r="U1108" i="2" s="1"/>
  <c r="H1108" i="2" s="1"/>
  <c r="R1109" i="2"/>
  <c r="L1109" i="2"/>
  <c r="K1109" i="2"/>
  <c r="D1109" i="2"/>
  <c r="N1109" i="2"/>
  <c r="S1109" i="2"/>
  <c r="O1109" i="2"/>
  <c r="B1111" i="2"/>
  <c r="C1110" i="2"/>
  <c r="Q1107" i="2"/>
  <c r="P1108" i="2"/>
  <c r="Q1108" i="2" l="1"/>
  <c r="E1108" i="2" s="1"/>
  <c r="G1108" i="2"/>
  <c r="P1109" i="2"/>
  <c r="E1107" i="2"/>
  <c r="I1107" i="2" s="1"/>
  <c r="F1107" i="2"/>
  <c r="J1107" i="2" s="1"/>
  <c r="M1109" i="2"/>
  <c r="R1110" i="2"/>
  <c r="N1110" i="2"/>
  <c r="D1110" i="2"/>
  <c r="K1110" i="2"/>
  <c r="S1110" i="2"/>
  <c r="O1110" i="2"/>
  <c r="L1110" i="2"/>
  <c r="B1112" i="2"/>
  <c r="C1111" i="2"/>
  <c r="T1109" i="2"/>
  <c r="U1109" i="2" s="1"/>
  <c r="F1108" i="2" l="1"/>
  <c r="J1108" i="2" s="1"/>
  <c r="I1108" i="2"/>
  <c r="M1110" i="2"/>
  <c r="Q1109" i="2"/>
  <c r="E1109" i="2" s="1"/>
  <c r="D1111" i="2"/>
  <c r="O1111" i="2"/>
  <c r="S1111" i="2"/>
  <c r="L1111" i="2"/>
  <c r="R1111" i="2"/>
  <c r="N1111" i="2"/>
  <c r="K1111" i="2"/>
  <c r="T1110" i="2"/>
  <c r="U1110" i="2" s="1"/>
  <c r="B1113" i="2"/>
  <c r="C1112" i="2"/>
  <c r="G1109" i="2"/>
  <c r="H1109" i="2"/>
  <c r="P1110" i="2"/>
  <c r="P1111" i="2" l="1"/>
  <c r="Q1110" i="2"/>
  <c r="F1110" i="2" s="1"/>
  <c r="F1109" i="2"/>
  <c r="J1109" i="2" s="1"/>
  <c r="M1111" i="2"/>
  <c r="T1111" i="2"/>
  <c r="U1111" i="2" s="1"/>
  <c r="G1111" i="2" s="1"/>
  <c r="I1109" i="2"/>
  <c r="H1110" i="2"/>
  <c r="G1110" i="2"/>
  <c r="B1114" i="2"/>
  <c r="C1113" i="2"/>
  <c r="R1112" i="2"/>
  <c r="K1112" i="2"/>
  <c r="D1112" i="2"/>
  <c r="N1112" i="2"/>
  <c r="S1112" i="2"/>
  <c r="O1112" i="2"/>
  <c r="L1112" i="2"/>
  <c r="Q1111" i="2" l="1"/>
  <c r="E1111" i="2" s="1"/>
  <c r="I1111" i="2" s="1"/>
  <c r="E1110" i="2"/>
  <c r="I1110" i="2" s="1"/>
  <c r="H1111" i="2"/>
  <c r="J1110" i="2"/>
  <c r="D1113" i="2"/>
  <c r="K1113" i="2"/>
  <c r="S1113" i="2"/>
  <c r="O1113" i="2"/>
  <c r="R1113" i="2"/>
  <c r="N1113" i="2"/>
  <c r="L1113" i="2"/>
  <c r="P1112" i="2"/>
  <c r="C1114" i="2"/>
  <c r="B1115" i="2"/>
  <c r="T1112" i="2"/>
  <c r="U1112" i="2" s="1"/>
  <c r="M1112" i="2"/>
  <c r="F1111" i="2" l="1"/>
  <c r="J1111" i="2" s="1"/>
  <c r="T1113" i="2"/>
  <c r="U1113" i="2" s="1"/>
  <c r="G1113" i="2" s="1"/>
  <c r="Q1112" i="2"/>
  <c r="E1112" i="2" s="1"/>
  <c r="P1113" i="2"/>
  <c r="M1113" i="2"/>
  <c r="B1116" i="2"/>
  <c r="C1115" i="2"/>
  <c r="H1112" i="2"/>
  <c r="G1112" i="2"/>
  <c r="S1114" i="2"/>
  <c r="O1114" i="2"/>
  <c r="L1114" i="2"/>
  <c r="K1114" i="2"/>
  <c r="R1114" i="2"/>
  <c r="D1114" i="2"/>
  <c r="N1114" i="2"/>
  <c r="T1114" i="2" l="1"/>
  <c r="U1114" i="2" s="1"/>
  <c r="G1114" i="2" s="1"/>
  <c r="H1113" i="2"/>
  <c r="Q1113" i="2"/>
  <c r="F1113" i="2" s="1"/>
  <c r="F1112" i="2"/>
  <c r="J1112" i="2" s="1"/>
  <c r="P1114" i="2"/>
  <c r="M1114" i="2"/>
  <c r="I1112" i="2"/>
  <c r="C1116" i="2"/>
  <c r="B1117" i="2"/>
  <c r="O1115" i="2"/>
  <c r="L1115" i="2"/>
  <c r="S1115" i="2"/>
  <c r="R1115" i="2"/>
  <c r="N1115" i="2"/>
  <c r="D1115" i="2"/>
  <c r="K1115" i="2"/>
  <c r="H1114" i="2" l="1"/>
  <c r="Q1114" i="2"/>
  <c r="E1114" i="2" s="1"/>
  <c r="I1114" i="2" s="1"/>
  <c r="J1113" i="2"/>
  <c r="E1113" i="2"/>
  <c r="I1113" i="2" s="1"/>
  <c r="T1115" i="2"/>
  <c r="U1115" i="2" s="1"/>
  <c r="H1115" i="2" s="1"/>
  <c r="P1115" i="2"/>
  <c r="R1116" i="2"/>
  <c r="K1116" i="2"/>
  <c r="D1116" i="2"/>
  <c r="N1116" i="2"/>
  <c r="S1116" i="2"/>
  <c r="O1116" i="2"/>
  <c r="L1116" i="2"/>
  <c r="B1118" i="2"/>
  <c r="C1117" i="2"/>
  <c r="M1115" i="2"/>
  <c r="F1114" i="2" l="1"/>
  <c r="J1114" i="2" s="1"/>
  <c r="M1116" i="2"/>
  <c r="Q1115" i="2"/>
  <c r="F1115" i="2" s="1"/>
  <c r="J1115" i="2" s="1"/>
  <c r="G1115" i="2"/>
  <c r="L1117" i="2"/>
  <c r="R1117" i="2"/>
  <c r="N1117" i="2"/>
  <c r="S1117" i="2"/>
  <c r="O1117" i="2"/>
  <c r="D1117" i="2"/>
  <c r="K1117" i="2"/>
  <c r="T1116" i="2"/>
  <c r="U1116" i="2" s="1"/>
  <c r="C1118" i="2"/>
  <c r="B1119" i="2"/>
  <c r="P1116" i="2"/>
  <c r="Q1116" i="2" l="1"/>
  <c r="F1116" i="2" s="1"/>
  <c r="E1115" i="2"/>
  <c r="I1115" i="2" s="1"/>
  <c r="M1117" i="2"/>
  <c r="B1120" i="2"/>
  <c r="C1119" i="2"/>
  <c r="T1117" i="2"/>
  <c r="U1117" i="2" s="1"/>
  <c r="H1116" i="2"/>
  <c r="G1116" i="2"/>
  <c r="R1118" i="2"/>
  <c r="N1118" i="2"/>
  <c r="K1118" i="2"/>
  <c r="S1118" i="2"/>
  <c r="O1118" i="2"/>
  <c r="L1118" i="2"/>
  <c r="D1118" i="2"/>
  <c r="P1117" i="2"/>
  <c r="Q1117" i="2" l="1"/>
  <c r="E1117" i="2" s="1"/>
  <c r="E1116" i="2"/>
  <c r="I1116" i="2" s="1"/>
  <c r="T1118" i="2"/>
  <c r="U1118" i="2" s="1"/>
  <c r="H1118" i="2" s="1"/>
  <c r="J1116" i="2"/>
  <c r="G1117" i="2"/>
  <c r="H1117" i="2"/>
  <c r="D1119" i="2"/>
  <c r="K1119" i="2"/>
  <c r="S1119" i="2"/>
  <c r="R1119" i="2"/>
  <c r="L1119" i="2"/>
  <c r="O1119" i="2"/>
  <c r="N1119" i="2"/>
  <c r="M1118" i="2"/>
  <c r="C1120" i="2"/>
  <c r="B1121" i="2"/>
  <c r="P1118" i="2"/>
  <c r="F1117" i="2" l="1"/>
  <c r="J1117" i="2" s="1"/>
  <c r="T1119" i="2"/>
  <c r="U1119" i="2" s="1"/>
  <c r="H1119" i="2" s="1"/>
  <c r="G1118" i="2"/>
  <c r="Q1118" i="2"/>
  <c r="E1118" i="2" s="1"/>
  <c r="I1117" i="2"/>
  <c r="B1122" i="2"/>
  <c r="C1121" i="2"/>
  <c r="M1119" i="2"/>
  <c r="S1120" i="2"/>
  <c r="O1120" i="2"/>
  <c r="L1120" i="2"/>
  <c r="N1120" i="2"/>
  <c r="D1120" i="2"/>
  <c r="K1120" i="2"/>
  <c r="R1120" i="2"/>
  <c r="P1119" i="2"/>
  <c r="T1120" i="2" l="1"/>
  <c r="U1120" i="2" s="1"/>
  <c r="G1120" i="2" s="1"/>
  <c r="G1119" i="2"/>
  <c r="I1118" i="2"/>
  <c r="M1120" i="2"/>
  <c r="F1118" i="2"/>
  <c r="J1118" i="2" s="1"/>
  <c r="P1120" i="2"/>
  <c r="C1122" i="2"/>
  <c r="B1123" i="2"/>
  <c r="D1121" i="2"/>
  <c r="K1121" i="2"/>
  <c r="S1121" i="2"/>
  <c r="O1121" i="2"/>
  <c r="L1121" i="2"/>
  <c r="R1121" i="2"/>
  <c r="N1121" i="2"/>
  <c r="Q1119" i="2"/>
  <c r="H1120" i="2" l="1"/>
  <c r="T1121" i="2"/>
  <c r="U1121" i="2" s="1"/>
  <c r="G1121" i="2" s="1"/>
  <c r="Q1120" i="2"/>
  <c r="E1120" i="2" s="1"/>
  <c r="I1120" i="2" s="1"/>
  <c r="P1121" i="2"/>
  <c r="F1119" i="2"/>
  <c r="J1119" i="2" s="1"/>
  <c r="E1119" i="2"/>
  <c r="I1119" i="2" s="1"/>
  <c r="S1122" i="2"/>
  <c r="O1122" i="2"/>
  <c r="L1122" i="2"/>
  <c r="K1122" i="2"/>
  <c r="R1122" i="2"/>
  <c r="D1122" i="2"/>
  <c r="N1122" i="2"/>
  <c r="B1124" i="2"/>
  <c r="C1123" i="2"/>
  <c r="M1121" i="2"/>
  <c r="H1121" i="2" l="1"/>
  <c r="T1122" i="2"/>
  <c r="U1122" i="2" s="1"/>
  <c r="H1122" i="2" s="1"/>
  <c r="Q1121" i="2"/>
  <c r="E1121" i="2" s="1"/>
  <c r="I1121" i="2" s="1"/>
  <c r="F1120" i="2"/>
  <c r="J1120" i="2" s="1"/>
  <c r="P1122" i="2"/>
  <c r="R1123" i="2"/>
  <c r="N1123" i="2"/>
  <c r="O1123" i="2"/>
  <c r="L1123" i="2"/>
  <c r="S1123" i="2"/>
  <c r="K1123" i="2"/>
  <c r="D1123" i="2"/>
  <c r="M1122" i="2"/>
  <c r="C1124" i="2"/>
  <c r="B1125" i="2"/>
  <c r="G1122" i="2" l="1"/>
  <c r="F1121" i="2"/>
  <c r="J1121" i="2" s="1"/>
  <c r="Q1122" i="2"/>
  <c r="E1122" i="2" s="1"/>
  <c r="M1123" i="2"/>
  <c r="P1123" i="2"/>
  <c r="S1124" i="2"/>
  <c r="L1124" i="2"/>
  <c r="R1124" i="2"/>
  <c r="K1124" i="2"/>
  <c r="D1124" i="2"/>
  <c r="N1124" i="2"/>
  <c r="O1124" i="2"/>
  <c r="C1125" i="2"/>
  <c r="B1126" i="2"/>
  <c r="T1123" i="2"/>
  <c r="U1123" i="2" s="1"/>
  <c r="I1122" i="2" l="1"/>
  <c r="F1122" i="2"/>
  <c r="J1122" i="2" s="1"/>
  <c r="Q1123" i="2"/>
  <c r="E1123" i="2" s="1"/>
  <c r="P1124" i="2"/>
  <c r="R1125" i="2"/>
  <c r="K1125" i="2"/>
  <c r="D1125" i="2"/>
  <c r="N1125" i="2"/>
  <c r="S1125" i="2"/>
  <c r="O1125" i="2"/>
  <c r="L1125" i="2"/>
  <c r="M1124" i="2"/>
  <c r="B1127" i="2"/>
  <c r="C1126" i="2"/>
  <c r="H1123" i="2"/>
  <c r="G1123" i="2"/>
  <c r="T1124" i="2"/>
  <c r="U1124" i="2" s="1"/>
  <c r="Q1124" i="2" l="1"/>
  <c r="E1124" i="2" s="1"/>
  <c r="M1125" i="2"/>
  <c r="F1123" i="2"/>
  <c r="J1123" i="2" s="1"/>
  <c r="I1123" i="2"/>
  <c r="T1125" i="2"/>
  <c r="U1125" i="2" s="1"/>
  <c r="G1125" i="2" s="1"/>
  <c r="H1124" i="2"/>
  <c r="G1124" i="2"/>
  <c r="C1127" i="2"/>
  <c r="B1128" i="2"/>
  <c r="R1126" i="2"/>
  <c r="D1126" i="2"/>
  <c r="N1126" i="2"/>
  <c r="S1126" i="2"/>
  <c r="O1126" i="2"/>
  <c r="L1126" i="2"/>
  <c r="K1126" i="2"/>
  <c r="P1125" i="2"/>
  <c r="F1124" i="2" l="1"/>
  <c r="J1124" i="2" s="1"/>
  <c r="I1124" i="2"/>
  <c r="Q1125" i="2"/>
  <c r="E1125" i="2" s="1"/>
  <c r="I1125" i="2" s="1"/>
  <c r="T1126" i="2"/>
  <c r="U1126" i="2" s="1"/>
  <c r="G1126" i="2" s="1"/>
  <c r="H1125" i="2"/>
  <c r="L1127" i="2"/>
  <c r="R1127" i="2"/>
  <c r="K1127" i="2"/>
  <c r="S1127" i="2"/>
  <c r="N1127" i="2"/>
  <c r="D1127" i="2"/>
  <c r="O1127" i="2"/>
  <c r="M1126" i="2"/>
  <c r="P1126" i="2"/>
  <c r="B1129" i="2"/>
  <c r="C1128" i="2"/>
  <c r="F1125" i="2" l="1"/>
  <c r="J1125" i="2" s="1"/>
  <c r="M1127" i="2"/>
  <c r="H1126" i="2"/>
  <c r="T1127" i="2"/>
  <c r="U1127" i="2" s="1"/>
  <c r="H1127" i="2" s="1"/>
  <c r="Q1126" i="2"/>
  <c r="E1126" i="2" s="1"/>
  <c r="I1126" i="2" s="1"/>
  <c r="C1129" i="2"/>
  <c r="B1130" i="2"/>
  <c r="S1128" i="2"/>
  <c r="O1128" i="2"/>
  <c r="R1128" i="2"/>
  <c r="L1128" i="2"/>
  <c r="D1128" i="2"/>
  <c r="N1128" i="2"/>
  <c r="K1128" i="2"/>
  <c r="P1127" i="2"/>
  <c r="Q1127" i="2" l="1"/>
  <c r="E1127" i="2" s="1"/>
  <c r="G1127" i="2"/>
  <c r="M1128" i="2"/>
  <c r="T1128" i="2"/>
  <c r="U1128" i="2" s="1"/>
  <c r="G1128" i="2" s="1"/>
  <c r="P1128" i="2"/>
  <c r="F1126" i="2"/>
  <c r="J1126" i="2" s="1"/>
  <c r="C1130" i="2"/>
  <c r="B1131" i="2"/>
  <c r="R1129" i="2"/>
  <c r="N1129" i="2"/>
  <c r="D1129" i="2"/>
  <c r="K1129" i="2"/>
  <c r="S1129" i="2"/>
  <c r="O1129" i="2"/>
  <c r="L1129" i="2"/>
  <c r="F1127" i="2" l="1"/>
  <c r="J1127" i="2" s="1"/>
  <c r="I1127" i="2"/>
  <c r="Q1128" i="2"/>
  <c r="F1128" i="2" s="1"/>
  <c r="H1128" i="2"/>
  <c r="P1129" i="2"/>
  <c r="O1130" i="2"/>
  <c r="L1130" i="2"/>
  <c r="R1130" i="2"/>
  <c r="N1130" i="2"/>
  <c r="D1130" i="2"/>
  <c r="K1130" i="2"/>
  <c r="S1130" i="2"/>
  <c r="M1129" i="2"/>
  <c r="B1132" i="2"/>
  <c r="C1131" i="2"/>
  <c r="T1129" i="2"/>
  <c r="U1129" i="2" s="1"/>
  <c r="M1130" i="2" l="1"/>
  <c r="J1128" i="2"/>
  <c r="E1128" i="2"/>
  <c r="I1128" i="2" s="1"/>
  <c r="Q1129" i="2"/>
  <c r="F1129" i="2" s="1"/>
  <c r="P1130" i="2"/>
  <c r="B1133" i="2"/>
  <c r="C1132" i="2"/>
  <c r="S1131" i="2"/>
  <c r="O1131" i="2"/>
  <c r="R1131" i="2"/>
  <c r="L1131" i="2"/>
  <c r="K1131" i="2"/>
  <c r="D1131" i="2"/>
  <c r="N1131" i="2"/>
  <c r="H1129" i="2"/>
  <c r="G1129" i="2"/>
  <c r="T1130" i="2"/>
  <c r="U1130" i="2" s="1"/>
  <c r="Q1130" i="2" l="1"/>
  <c r="E1130" i="2" s="1"/>
  <c r="M1131" i="2"/>
  <c r="E1129" i="2"/>
  <c r="I1129" i="2" s="1"/>
  <c r="J1129" i="2"/>
  <c r="G1130" i="2"/>
  <c r="H1130" i="2"/>
  <c r="C1133" i="2"/>
  <c r="B1134" i="2"/>
  <c r="P1131" i="2"/>
  <c r="T1131" i="2"/>
  <c r="U1131" i="2" s="1"/>
  <c r="L1132" i="2"/>
  <c r="R1132" i="2"/>
  <c r="N1132" i="2"/>
  <c r="D1132" i="2"/>
  <c r="K1132" i="2"/>
  <c r="O1132" i="2"/>
  <c r="S1132" i="2"/>
  <c r="F1130" i="2" l="1"/>
  <c r="J1130" i="2" s="1"/>
  <c r="M1132" i="2"/>
  <c r="Q1131" i="2"/>
  <c r="F1131" i="2" s="1"/>
  <c r="T1132" i="2"/>
  <c r="U1132" i="2" s="1"/>
  <c r="G1132" i="2" s="1"/>
  <c r="I1130" i="2"/>
  <c r="G1131" i="2"/>
  <c r="H1131" i="2"/>
  <c r="B1135" i="2"/>
  <c r="C1134" i="2"/>
  <c r="L1133" i="2"/>
  <c r="R1133" i="2"/>
  <c r="O1133" i="2"/>
  <c r="N1133" i="2"/>
  <c r="D1133" i="2"/>
  <c r="K1133" i="2"/>
  <c r="S1133" i="2"/>
  <c r="P1132" i="2"/>
  <c r="Q1132" i="2" l="1"/>
  <c r="F1132" i="2" s="1"/>
  <c r="E1131" i="2"/>
  <c r="I1131" i="2" s="1"/>
  <c r="H1132" i="2"/>
  <c r="P1133" i="2"/>
  <c r="J1131" i="2"/>
  <c r="L1134" i="2"/>
  <c r="R1134" i="2"/>
  <c r="N1134" i="2"/>
  <c r="D1134" i="2"/>
  <c r="K1134" i="2"/>
  <c r="S1134" i="2"/>
  <c r="O1134" i="2"/>
  <c r="M1133" i="2"/>
  <c r="T1133" i="2"/>
  <c r="U1133" i="2" s="1"/>
  <c r="B1136" i="2"/>
  <c r="C1135" i="2"/>
  <c r="M1134" i="2" l="1"/>
  <c r="E1132" i="2"/>
  <c r="I1132" i="2" s="1"/>
  <c r="Q1133" i="2"/>
  <c r="E1133" i="2" s="1"/>
  <c r="J1132" i="2"/>
  <c r="G1133" i="2"/>
  <c r="H1133" i="2"/>
  <c r="P1134" i="2"/>
  <c r="Q1134" i="2" s="1"/>
  <c r="R1135" i="2"/>
  <c r="K1135" i="2"/>
  <c r="L1135" i="2"/>
  <c r="D1135" i="2"/>
  <c r="N1135" i="2"/>
  <c r="S1135" i="2"/>
  <c r="O1135" i="2"/>
  <c r="C1136" i="2"/>
  <c r="B1137" i="2"/>
  <c r="T1134" i="2"/>
  <c r="U1134" i="2" s="1"/>
  <c r="F1133" i="2" l="1"/>
  <c r="J1133" i="2" s="1"/>
  <c r="I1133" i="2"/>
  <c r="E1134" i="2"/>
  <c r="F1134" i="2"/>
  <c r="D1136" i="2"/>
  <c r="N1136" i="2"/>
  <c r="R1136" i="2"/>
  <c r="S1136" i="2"/>
  <c r="O1136" i="2"/>
  <c r="K1136" i="2"/>
  <c r="L1136" i="2"/>
  <c r="C1137" i="2"/>
  <c r="B1138" i="2"/>
  <c r="P1135" i="2"/>
  <c r="T1135" i="2"/>
  <c r="U1135" i="2" s="1"/>
  <c r="H1134" i="2"/>
  <c r="G1134" i="2"/>
  <c r="M1135" i="2"/>
  <c r="T1136" i="2" l="1"/>
  <c r="U1136" i="2" s="1"/>
  <c r="H1136" i="2" s="1"/>
  <c r="Q1135" i="2"/>
  <c r="F1135" i="2" s="1"/>
  <c r="M1136" i="2"/>
  <c r="P1136" i="2"/>
  <c r="I1134" i="2"/>
  <c r="J1134" i="2"/>
  <c r="G1135" i="2"/>
  <c r="H1135" i="2"/>
  <c r="S1137" i="2"/>
  <c r="O1137" i="2"/>
  <c r="N1137" i="2"/>
  <c r="L1137" i="2"/>
  <c r="R1137" i="2"/>
  <c r="D1137" i="2"/>
  <c r="K1137" i="2"/>
  <c r="B1139" i="2"/>
  <c r="C1138" i="2"/>
  <c r="G1136" i="2" l="1"/>
  <c r="T1137" i="2"/>
  <c r="U1137" i="2" s="1"/>
  <c r="H1137" i="2" s="1"/>
  <c r="M1137" i="2"/>
  <c r="Q1136" i="2"/>
  <c r="E1136" i="2" s="1"/>
  <c r="E1135" i="2"/>
  <c r="I1135" i="2" s="1"/>
  <c r="J1135" i="2"/>
  <c r="P1137" i="2"/>
  <c r="S1138" i="2"/>
  <c r="O1138" i="2"/>
  <c r="N1138" i="2"/>
  <c r="L1138" i="2"/>
  <c r="R1138" i="2"/>
  <c r="D1138" i="2"/>
  <c r="K1138" i="2"/>
  <c r="B1140" i="2"/>
  <c r="C1139" i="2"/>
  <c r="I1136" i="2" l="1"/>
  <c r="G1137" i="2"/>
  <c r="T1138" i="2"/>
  <c r="U1138" i="2" s="1"/>
  <c r="H1138" i="2" s="1"/>
  <c r="Q1137" i="2"/>
  <c r="E1137" i="2" s="1"/>
  <c r="F1136" i="2"/>
  <c r="J1136" i="2" s="1"/>
  <c r="L1139" i="2"/>
  <c r="K1139" i="2"/>
  <c r="S1139" i="2"/>
  <c r="N1139" i="2"/>
  <c r="D1139" i="2"/>
  <c r="O1139" i="2"/>
  <c r="R1139" i="2"/>
  <c r="C1140" i="2"/>
  <c r="B1141" i="2"/>
  <c r="M1138" i="2"/>
  <c r="P1138" i="2"/>
  <c r="T1139" i="2" l="1"/>
  <c r="U1139" i="2" s="1"/>
  <c r="G1139" i="2" s="1"/>
  <c r="G1138" i="2"/>
  <c r="I1137" i="2"/>
  <c r="Q1138" i="2"/>
  <c r="F1138" i="2" s="1"/>
  <c r="J1138" i="2" s="1"/>
  <c r="F1137" i="2"/>
  <c r="J1137" i="2" s="1"/>
  <c r="M1139" i="2"/>
  <c r="C1141" i="2"/>
  <c r="B1142" i="2"/>
  <c r="R1140" i="2"/>
  <c r="L1140" i="2"/>
  <c r="N1140" i="2"/>
  <c r="D1140" i="2"/>
  <c r="K1140" i="2"/>
  <c r="S1140" i="2"/>
  <c r="O1140" i="2"/>
  <c r="P1139" i="2"/>
  <c r="H1139" i="2" l="1"/>
  <c r="E1138" i="2"/>
  <c r="I1138" i="2" s="1"/>
  <c r="Q1139" i="2"/>
  <c r="F1139" i="2" s="1"/>
  <c r="R1141" i="2"/>
  <c r="K1141" i="2"/>
  <c r="D1141" i="2"/>
  <c r="N1141" i="2"/>
  <c r="S1141" i="2"/>
  <c r="O1141" i="2"/>
  <c r="L1141" i="2"/>
  <c r="P1140" i="2"/>
  <c r="C1142" i="2"/>
  <c r="B1143" i="2"/>
  <c r="M1140" i="2"/>
  <c r="T1140" i="2"/>
  <c r="U1140" i="2" s="1"/>
  <c r="J1139" i="2" l="1"/>
  <c r="E1139" i="2"/>
  <c r="I1139" i="2" s="1"/>
  <c r="Q1140" i="2"/>
  <c r="F1140" i="2" s="1"/>
  <c r="G1140" i="2"/>
  <c r="H1140" i="2"/>
  <c r="P1141" i="2"/>
  <c r="L1142" i="2"/>
  <c r="K1142" i="2"/>
  <c r="R1142" i="2"/>
  <c r="D1142" i="2"/>
  <c r="N1142" i="2"/>
  <c r="S1142" i="2"/>
  <c r="O1142" i="2"/>
  <c r="T1141" i="2"/>
  <c r="U1141" i="2" s="1"/>
  <c r="B1144" i="2"/>
  <c r="C1143" i="2"/>
  <c r="M1141" i="2"/>
  <c r="E1140" i="2" l="1"/>
  <c r="I1140" i="2" s="1"/>
  <c r="J1140" i="2"/>
  <c r="Q1141" i="2"/>
  <c r="F1141" i="2" s="1"/>
  <c r="M1142" i="2"/>
  <c r="T1142" i="2"/>
  <c r="U1142" i="2" s="1"/>
  <c r="B1145" i="2"/>
  <c r="C1144" i="2"/>
  <c r="O1143" i="2"/>
  <c r="D1143" i="2"/>
  <c r="N1143" i="2"/>
  <c r="R1143" i="2"/>
  <c r="K1143" i="2"/>
  <c r="S1143" i="2"/>
  <c r="L1143" i="2"/>
  <c r="H1141" i="2"/>
  <c r="G1141" i="2"/>
  <c r="P1142" i="2"/>
  <c r="Q1142" i="2" l="1"/>
  <c r="F1142" i="2" s="1"/>
  <c r="M1143" i="2"/>
  <c r="J1141" i="2"/>
  <c r="E1141" i="2"/>
  <c r="I1141" i="2" s="1"/>
  <c r="B1146" i="2"/>
  <c r="C1145" i="2"/>
  <c r="P1143" i="2"/>
  <c r="G1142" i="2"/>
  <c r="H1142" i="2"/>
  <c r="S1144" i="2"/>
  <c r="O1144" i="2"/>
  <c r="L1144" i="2"/>
  <c r="R1144" i="2"/>
  <c r="K1144" i="2"/>
  <c r="D1144" i="2"/>
  <c r="N1144" i="2"/>
  <c r="T1143" i="2"/>
  <c r="U1143" i="2" s="1"/>
  <c r="E1142" i="2" l="1"/>
  <c r="I1142" i="2" s="1"/>
  <c r="Q1143" i="2"/>
  <c r="F1143" i="2" s="1"/>
  <c r="T1144" i="2"/>
  <c r="U1144" i="2" s="1"/>
  <c r="H1144" i="2" s="1"/>
  <c r="J1142" i="2"/>
  <c r="P1144" i="2"/>
  <c r="B1147" i="2"/>
  <c r="C1146" i="2"/>
  <c r="H1143" i="2"/>
  <c r="G1143" i="2"/>
  <c r="S1145" i="2"/>
  <c r="O1145" i="2"/>
  <c r="L1145" i="2"/>
  <c r="R1145" i="2"/>
  <c r="K1145" i="2"/>
  <c r="D1145" i="2"/>
  <c r="N1145" i="2"/>
  <c r="M1144" i="2"/>
  <c r="E1143" i="2" l="1"/>
  <c r="I1143" i="2" s="1"/>
  <c r="M1145" i="2"/>
  <c r="G1144" i="2"/>
  <c r="Q1144" i="2"/>
  <c r="E1144" i="2" s="1"/>
  <c r="P1145" i="2"/>
  <c r="J1143" i="2"/>
  <c r="S1146" i="2"/>
  <c r="O1146" i="2"/>
  <c r="L1146" i="2"/>
  <c r="R1146" i="2"/>
  <c r="N1146" i="2"/>
  <c r="D1146" i="2"/>
  <c r="K1146" i="2"/>
  <c r="T1145" i="2"/>
  <c r="U1145" i="2" s="1"/>
  <c r="C1147" i="2"/>
  <c r="B1148" i="2"/>
  <c r="Q1145" i="2" l="1"/>
  <c r="E1145" i="2" s="1"/>
  <c r="M1146" i="2"/>
  <c r="I1144" i="2"/>
  <c r="F1144" i="2"/>
  <c r="J1144" i="2" s="1"/>
  <c r="T1146" i="2"/>
  <c r="U1146" i="2" s="1"/>
  <c r="H1146" i="2" s="1"/>
  <c r="R1147" i="2"/>
  <c r="N1147" i="2"/>
  <c r="D1147" i="2"/>
  <c r="L1147" i="2"/>
  <c r="K1147" i="2"/>
  <c r="S1147" i="2"/>
  <c r="O1147" i="2"/>
  <c r="C1148" i="2"/>
  <c r="B1149" i="2"/>
  <c r="P1146" i="2"/>
  <c r="H1145" i="2"/>
  <c r="G1145" i="2"/>
  <c r="Q1146" i="2" l="1"/>
  <c r="F1146" i="2" s="1"/>
  <c r="J1146" i="2" s="1"/>
  <c r="F1145" i="2"/>
  <c r="J1145" i="2" s="1"/>
  <c r="M1147" i="2"/>
  <c r="G1146" i="2"/>
  <c r="T1147" i="2"/>
  <c r="U1147" i="2" s="1"/>
  <c r="G1147" i="2" s="1"/>
  <c r="P1147" i="2"/>
  <c r="C1149" i="2"/>
  <c r="B1150" i="2"/>
  <c r="R1148" i="2"/>
  <c r="K1148" i="2"/>
  <c r="D1148" i="2"/>
  <c r="N1148" i="2"/>
  <c r="S1148" i="2"/>
  <c r="O1148" i="2"/>
  <c r="L1148" i="2"/>
  <c r="I1145" i="2"/>
  <c r="E1146" i="2" l="1"/>
  <c r="I1146" i="2" s="1"/>
  <c r="Q1147" i="2"/>
  <c r="E1147" i="2" s="1"/>
  <c r="I1147" i="2" s="1"/>
  <c r="H1147" i="2"/>
  <c r="P1148" i="2"/>
  <c r="R1149" i="2"/>
  <c r="K1149" i="2"/>
  <c r="D1149" i="2"/>
  <c r="N1149" i="2"/>
  <c r="S1149" i="2"/>
  <c r="O1149" i="2"/>
  <c r="L1149" i="2"/>
  <c r="C1150" i="2"/>
  <c r="B1151" i="2"/>
  <c r="T1148" i="2"/>
  <c r="U1148" i="2" s="1"/>
  <c r="M1148" i="2"/>
  <c r="F1147" i="2" l="1"/>
  <c r="J1147" i="2" s="1"/>
  <c r="Q1148" i="2"/>
  <c r="E1148" i="2" s="1"/>
  <c r="B1152" i="2"/>
  <c r="C1151" i="2"/>
  <c r="T1149" i="2"/>
  <c r="U1149" i="2" s="1"/>
  <c r="H1148" i="2"/>
  <c r="G1148" i="2"/>
  <c r="M1149" i="2"/>
  <c r="D1150" i="2"/>
  <c r="K1150" i="2"/>
  <c r="O1150" i="2"/>
  <c r="S1150" i="2"/>
  <c r="R1150" i="2"/>
  <c r="N1150" i="2"/>
  <c r="L1150" i="2"/>
  <c r="P1149" i="2"/>
  <c r="T1150" i="2" l="1"/>
  <c r="U1150" i="2" s="1"/>
  <c r="G1150" i="2" s="1"/>
  <c r="F1148" i="2"/>
  <c r="J1148" i="2" s="1"/>
  <c r="P1150" i="2"/>
  <c r="Q1149" i="2"/>
  <c r="F1149" i="2" s="1"/>
  <c r="C1152" i="2"/>
  <c r="B1153" i="2"/>
  <c r="D1151" i="2"/>
  <c r="N1151" i="2"/>
  <c r="O1151" i="2"/>
  <c r="S1151" i="2"/>
  <c r="L1151" i="2"/>
  <c r="R1151" i="2"/>
  <c r="K1151" i="2"/>
  <c r="M1150" i="2"/>
  <c r="G1149" i="2"/>
  <c r="H1149" i="2"/>
  <c r="I1148" i="2"/>
  <c r="T1151" i="2" l="1"/>
  <c r="U1151" i="2" s="1"/>
  <c r="H1151" i="2" s="1"/>
  <c r="H1150" i="2"/>
  <c r="M1151" i="2"/>
  <c r="Q1150" i="2"/>
  <c r="E1150" i="2" s="1"/>
  <c r="I1150" i="2" s="1"/>
  <c r="E1149" i="2"/>
  <c r="I1149" i="2" s="1"/>
  <c r="J1149" i="2"/>
  <c r="D1152" i="2"/>
  <c r="N1152" i="2"/>
  <c r="S1152" i="2"/>
  <c r="O1152" i="2"/>
  <c r="L1152" i="2"/>
  <c r="R1152" i="2"/>
  <c r="K1152" i="2"/>
  <c r="B1154" i="2"/>
  <c r="C1153" i="2"/>
  <c r="P1151" i="2"/>
  <c r="Q1151" i="2" l="1"/>
  <c r="E1151" i="2" s="1"/>
  <c r="T1152" i="2"/>
  <c r="U1152" i="2" s="1"/>
  <c r="G1152" i="2" s="1"/>
  <c r="G1151" i="2"/>
  <c r="M1152" i="2"/>
  <c r="F1150" i="2"/>
  <c r="J1150" i="2" s="1"/>
  <c r="P1152" i="2"/>
  <c r="C1154" i="2"/>
  <c r="B1155" i="2"/>
  <c r="R1153" i="2"/>
  <c r="L1153" i="2"/>
  <c r="N1153" i="2"/>
  <c r="D1153" i="2"/>
  <c r="K1153" i="2"/>
  <c r="S1153" i="2"/>
  <c r="O1153" i="2"/>
  <c r="F1151" i="2" l="1"/>
  <c r="J1151" i="2" s="1"/>
  <c r="H1152" i="2"/>
  <c r="Q1152" i="2"/>
  <c r="E1152" i="2" s="1"/>
  <c r="I1152" i="2" s="1"/>
  <c r="I1151" i="2"/>
  <c r="M1153" i="2"/>
  <c r="B1156" i="2"/>
  <c r="C1155" i="2"/>
  <c r="T1153" i="2"/>
  <c r="U1153" i="2" s="1"/>
  <c r="L1154" i="2"/>
  <c r="R1154" i="2"/>
  <c r="N1154" i="2"/>
  <c r="D1154" i="2"/>
  <c r="K1154" i="2"/>
  <c r="S1154" i="2"/>
  <c r="O1154" i="2"/>
  <c r="P1153" i="2"/>
  <c r="M1154" i="2" l="1"/>
  <c r="Q1153" i="2"/>
  <c r="E1153" i="2" s="1"/>
  <c r="F1152" i="2"/>
  <c r="J1152" i="2" s="1"/>
  <c r="R1155" i="2"/>
  <c r="K1155" i="2"/>
  <c r="S1155" i="2"/>
  <c r="N1155" i="2"/>
  <c r="D1155" i="2"/>
  <c r="O1155" i="2"/>
  <c r="L1155" i="2"/>
  <c r="T1154" i="2"/>
  <c r="U1154" i="2" s="1"/>
  <c r="C1156" i="2"/>
  <c r="B1157" i="2"/>
  <c r="P1154" i="2"/>
  <c r="Q1154" i="2" s="1"/>
  <c r="H1153" i="2"/>
  <c r="G1153" i="2"/>
  <c r="F1153" i="2" l="1"/>
  <c r="J1153" i="2" s="1"/>
  <c r="P1155" i="2"/>
  <c r="T1155" i="2"/>
  <c r="U1155" i="2" s="1"/>
  <c r="G1155" i="2" s="1"/>
  <c r="E1154" i="2"/>
  <c r="F1154" i="2"/>
  <c r="D1156" i="2"/>
  <c r="N1156" i="2"/>
  <c r="S1156" i="2"/>
  <c r="O1156" i="2"/>
  <c r="R1156" i="2"/>
  <c r="L1156" i="2"/>
  <c r="K1156" i="2"/>
  <c r="G1154" i="2"/>
  <c r="H1154" i="2"/>
  <c r="I1153" i="2"/>
  <c r="B1158" i="2"/>
  <c r="C1157" i="2"/>
  <c r="M1155" i="2"/>
  <c r="Q1155" i="2" l="1"/>
  <c r="F1155" i="2" s="1"/>
  <c r="H1155" i="2"/>
  <c r="M1156" i="2"/>
  <c r="J1154" i="2"/>
  <c r="R1157" i="2"/>
  <c r="K1157" i="2"/>
  <c r="D1157" i="2"/>
  <c r="N1157" i="2"/>
  <c r="S1157" i="2"/>
  <c r="O1157" i="2"/>
  <c r="L1157" i="2"/>
  <c r="I1154" i="2"/>
  <c r="T1156" i="2"/>
  <c r="U1156" i="2" s="1"/>
  <c r="B1159" i="2"/>
  <c r="C1158" i="2"/>
  <c r="P1156" i="2"/>
  <c r="Q1156" i="2" l="1"/>
  <c r="F1156" i="2" s="1"/>
  <c r="J1155" i="2"/>
  <c r="E1155" i="2"/>
  <c r="I1155" i="2" s="1"/>
  <c r="M1157" i="2"/>
  <c r="L1158" i="2"/>
  <c r="D1158" i="2"/>
  <c r="N1158" i="2"/>
  <c r="S1158" i="2"/>
  <c r="O1158" i="2"/>
  <c r="R1158" i="2"/>
  <c r="K1158" i="2"/>
  <c r="B1160" i="2"/>
  <c r="C1159" i="2"/>
  <c r="T1157" i="2"/>
  <c r="U1157" i="2" s="1"/>
  <c r="H1156" i="2"/>
  <c r="G1156" i="2"/>
  <c r="P1157" i="2"/>
  <c r="E1156" i="2" l="1"/>
  <c r="I1156" i="2" s="1"/>
  <c r="Q1157" i="2"/>
  <c r="E1157" i="2" s="1"/>
  <c r="M1158" i="2"/>
  <c r="P1158" i="2"/>
  <c r="B1161" i="2"/>
  <c r="C1160" i="2"/>
  <c r="R1159" i="2"/>
  <c r="K1159" i="2"/>
  <c r="S1159" i="2"/>
  <c r="N1159" i="2"/>
  <c r="L1159" i="2"/>
  <c r="D1159" i="2"/>
  <c r="O1159" i="2"/>
  <c r="J1156" i="2"/>
  <c r="G1157" i="2"/>
  <c r="H1157" i="2"/>
  <c r="T1158" i="2"/>
  <c r="U1158" i="2" s="1"/>
  <c r="F1157" i="2" l="1"/>
  <c r="J1157" i="2" s="1"/>
  <c r="Q1158" i="2"/>
  <c r="E1158" i="2" s="1"/>
  <c r="H1158" i="2"/>
  <c r="G1158" i="2"/>
  <c r="M1159" i="2"/>
  <c r="I1157" i="2"/>
  <c r="B1162" i="2"/>
  <c r="C1161" i="2"/>
  <c r="R1160" i="2"/>
  <c r="K1160" i="2"/>
  <c r="S1160" i="2"/>
  <c r="O1160" i="2"/>
  <c r="L1160" i="2"/>
  <c r="D1160" i="2"/>
  <c r="N1160" i="2"/>
  <c r="P1159" i="2"/>
  <c r="T1159" i="2"/>
  <c r="U1159" i="2" s="1"/>
  <c r="F1158" i="2" l="1"/>
  <c r="J1158" i="2" s="1"/>
  <c r="T1160" i="2"/>
  <c r="U1160" i="2" s="1"/>
  <c r="G1160" i="2" s="1"/>
  <c r="I1158" i="2"/>
  <c r="G1159" i="2"/>
  <c r="H1159" i="2"/>
  <c r="M1160" i="2"/>
  <c r="C1162" i="2"/>
  <c r="B1163" i="2"/>
  <c r="Q1159" i="2"/>
  <c r="P1160" i="2"/>
  <c r="D1161" i="2"/>
  <c r="K1161" i="2"/>
  <c r="S1161" i="2"/>
  <c r="O1161" i="2"/>
  <c r="L1161" i="2"/>
  <c r="R1161" i="2"/>
  <c r="N1161" i="2"/>
  <c r="T1161" i="2" l="1"/>
  <c r="U1161" i="2" s="1"/>
  <c r="H1161" i="2" s="1"/>
  <c r="H1160" i="2"/>
  <c r="M1161" i="2"/>
  <c r="Q1160" i="2"/>
  <c r="F1160" i="2" s="1"/>
  <c r="B1164" i="2"/>
  <c r="C1163" i="2"/>
  <c r="O1162" i="2"/>
  <c r="D1162" i="2"/>
  <c r="N1162" i="2"/>
  <c r="R1162" i="2"/>
  <c r="K1162" i="2"/>
  <c r="S1162" i="2"/>
  <c r="L1162" i="2"/>
  <c r="F1159" i="2"/>
  <c r="J1159" i="2" s="1"/>
  <c r="E1159" i="2"/>
  <c r="I1159" i="2" s="1"/>
  <c r="P1161" i="2"/>
  <c r="J1160" i="2" l="1"/>
  <c r="T1162" i="2"/>
  <c r="U1162" i="2" s="1"/>
  <c r="G1162" i="2" s="1"/>
  <c r="G1161" i="2"/>
  <c r="Q1161" i="2"/>
  <c r="F1161" i="2" s="1"/>
  <c r="J1161" i="2" s="1"/>
  <c r="M1162" i="2"/>
  <c r="E1160" i="2"/>
  <c r="I1160" i="2" s="1"/>
  <c r="C1164" i="2"/>
  <c r="B1165" i="2"/>
  <c r="S1163" i="2"/>
  <c r="O1163" i="2"/>
  <c r="R1163" i="2"/>
  <c r="N1163" i="2"/>
  <c r="L1163" i="2"/>
  <c r="D1163" i="2"/>
  <c r="K1163" i="2"/>
  <c r="P1162" i="2"/>
  <c r="Q1162" i="2" l="1"/>
  <c r="E1162" i="2" s="1"/>
  <c r="I1162" i="2" s="1"/>
  <c r="H1162" i="2"/>
  <c r="E1161" i="2"/>
  <c r="I1161" i="2" s="1"/>
  <c r="M1163" i="2"/>
  <c r="T1163" i="2"/>
  <c r="U1163" i="2" s="1"/>
  <c r="H1163" i="2" s="1"/>
  <c r="C1165" i="2"/>
  <c r="B1166" i="2"/>
  <c r="P1163" i="2"/>
  <c r="L1164" i="2"/>
  <c r="R1164" i="2"/>
  <c r="N1164" i="2"/>
  <c r="D1164" i="2"/>
  <c r="K1164" i="2"/>
  <c r="S1164" i="2"/>
  <c r="O1164" i="2"/>
  <c r="Q1163" i="2" l="1"/>
  <c r="F1163" i="2" s="1"/>
  <c r="J1163" i="2" s="1"/>
  <c r="F1162" i="2"/>
  <c r="J1162" i="2" s="1"/>
  <c r="M1164" i="2"/>
  <c r="T1164" i="2"/>
  <c r="U1164" i="2" s="1"/>
  <c r="H1164" i="2" s="1"/>
  <c r="G1163" i="2"/>
  <c r="S1165" i="2"/>
  <c r="O1165" i="2"/>
  <c r="R1165" i="2"/>
  <c r="L1165" i="2"/>
  <c r="N1165" i="2"/>
  <c r="D1165" i="2"/>
  <c r="K1165" i="2"/>
  <c r="P1164" i="2"/>
  <c r="B1167" i="2"/>
  <c r="C1166" i="2"/>
  <c r="E1163" i="2" l="1"/>
  <c r="I1163" i="2" s="1"/>
  <c r="Q1164" i="2"/>
  <c r="E1164" i="2" s="1"/>
  <c r="G1164" i="2"/>
  <c r="M1165" i="2"/>
  <c r="T1165" i="2"/>
  <c r="U1165" i="2" s="1"/>
  <c r="G1165" i="2" s="1"/>
  <c r="C1167" i="2"/>
  <c r="B1168" i="2"/>
  <c r="P1165" i="2"/>
  <c r="R1166" i="2"/>
  <c r="N1166" i="2"/>
  <c r="D1166" i="2"/>
  <c r="K1166" i="2"/>
  <c r="S1166" i="2"/>
  <c r="O1166" i="2"/>
  <c r="L1166" i="2"/>
  <c r="F1164" i="2" l="1"/>
  <c r="J1164" i="2" s="1"/>
  <c r="I1164" i="2"/>
  <c r="Q1165" i="2"/>
  <c r="E1165" i="2" s="1"/>
  <c r="I1165" i="2" s="1"/>
  <c r="H1165" i="2"/>
  <c r="S1167" i="2"/>
  <c r="O1167" i="2"/>
  <c r="D1167" i="2"/>
  <c r="K1167" i="2"/>
  <c r="L1167" i="2"/>
  <c r="R1167" i="2"/>
  <c r="N1167" i="2"/>
  <c r="P1166" i="2"/>
  <c r="M1166" i="2"/>
  <c r="B1169" i="2"/>
  <c r="C1168" i="2"/>
  <c r="T1166" i="2"/>
  <c r="U1166" i="2" s="1"/>
  <c r="F1165" i="2" l="1"/>
  <c r="J1165" i="2" s="1"/>
  <c r="P1167" i="2"/>
  <c r="Q1166" i="2"/>
  <c r="E1166" i="2" s="1"/>
  <c r="R1168" i="2"/>
  <c r="N1168" i="2"/>
  <c r="S1168" i="2"/>
  <c r="O1168" i="2"/>
  <c r="D1168" i="2"/>
  <c r="K1168" i="2"/>
  <c r="L1168" i="2"/>
  <c r="G1166" i="2"/>
  <c r="H1166" i="2"/>
  <c r="M1167" i="2"/>
  <c r="B1170" i="2"/>
  <c r="C1169" i="2"/>
  <c r="T1167" i="2"/>
  <c r="U1167" i="2" s="1"/>
  <c r="Q1167" i="2" l="1"/>
  <c r="F1167" i="2" s="1"/>
  <c r="M1168" i="2"/>
  <c r="T1168" i="2"/>
  <c r="U1168" i="2" s="1"/>
  <c r="H1168" i="2" s="1"/>
  <c r="F1166" i="2"/>
  <c r="J1166" i="2" s="1"/>
  <c r="P1168" i="2"/>
  <c r="R1169" i="2"/>
  <c r="D1169" i="2"/>
  <c r="K1169" i="2"/>
  <c r="S1169" i="2"/>
  <c r="O1169" i="2"/>
  <c r="L1169" i="2"/>
  <c r="N1169" i="2"/>
  <c r="B1171" i="2"/>
  <c r="C1170" i="2"/>
  <c r="G1167" i="2"/>
  <c r="H1167" i="2"/>
  <c r="I1166" i="2"/>
  <c r="E1167" i="2" l="1"/>
  <c r="I1167" i="2" s="1"/>
  <c r="Q1168" i="2"/>
  <c r="F1168" i="2" s="1"/>
  <c r="J1168" i="2" s="1"/>
  <c r="G1168" i="2"/>
  <c r="M1169" i="2"/>
  <c r="J1167" i="2"/>
  <c r="T1169" i="2"/>
  <c r="U1169" i="2" s="1"/>
  <c r="H1169" i="2" s="1"/>
  <c r="L1170" i="2"/>
  <c r="S1170" i="2"/>
  <c r="O1170" i="2"/>
  <c r="R1170" i="2"/>
  <c r="N1170" i="2"/>
  <c r="D1170" i="2"/>
  <c r="K1170" i="2"/>
  <c r="P1169" i="2"/>
  <c r="B1172" i="2"/>
  <c r="C1171" i="2"/>
  <c r="E1168" i="2" l="1"/>
  <c r="I1168" i="2" s="1"/>
  <c r="M1170" i="2"/>
  <c r="Q1169" i="2"/>
  <c r="E1169" i="2" s="1"/>
  <c r="G1169" i="2"/>
  <c r="D1171" i="2"/>
  <c r="O1171" i="2"/>
  <c r="R1171" i="2"/>
  <c r="S1171" i="2"/>
  <c r="N1171" i="2"/>
  <c r="L1171" i="2"/>
  <c r="K1171" i="2"/>
  <c r="B1173" i="2"/>
  <c r="C1172" i="2"/>
  <c r="T1170" i="2"/>
  <c r="U1170" i="2" s="1"/>
  <c r="P1170" i="2"/>
  <c r="Q1170" i="2" l="1"/>
  <c r="F1170" i="2" s="1"/>
  <c r="T1171" i="2"/>
  <c r="U1171" i="2" s="1"/>
  <c r="H1171" i="2" s="1"/>
  <c r="F1169" i="2"/>
  <c r="J1169" i="2" s="1"/>
  <c r="I1169" i="2"/>
  <c r="M1171" i="2"/>
  <c r="P1171" i="2"/>
  <c r="G1170" i="2"/>
  <c r="H1170" i="2"/>
  <c r="B1174" i="2"/>
  <c r="C1173" i="2"/>
  <c r="R1172" i="2"/>
  <c r="L1172" i="2"/>
  <c r="K1172" i="2"/>
  <c r="S1172" i="2"/>
  <c r="O1172" i="2"/>
  <c r="D1172" i="2"/>
  <c r="N1172" i="2"/>
  <c r="E1170" i="2" l="1"/>
  <c r="I1170" i="2" s="1"/>
  <c r="G1171" i="2"/>
  <c r="Q1171" i="2"/>
  <c r="F1171" i="2" s="1"/>
  <c r="J1171" i="2" s="1"/>
  <c r="T1172" i="2"/>
  <c r="U1172" i="2" s="1"/>
  <c r="H1172" i="2" s="1"/>
  <c r="J1170" i="2"/>
  <c r="B1175" i="2"/>
  <c r="C1174" i="2"/>
  <c r="P1172" i="2"/>
  <c r="M1172" i="2"/>
  <c r="K1173" i="2"/>
  <c r="D1173" i="2"/>
  <c r="N1173" i="2"/>
  <c r="L1173" i="2"/>
  <c r="R1173" i="2"/>
  <c r="S1173" i="2"/>
  <c r="O1173" i="2"/>
  <c r="E1171" i="2" l="1"/>
  <c r="I1171" i="2" s="1"/>
  <c r="G1172" i="2"/>
  <c r="T1173" i="2"/>
  <c r="U1173" i="2" s="1"/>
  <c r="G1173" i="2" s="1"/>
  <c r="R1174" i="2"/>
  <c r="N1174" i="2"/>
  <c r="D1174" i="2"/>
  <c r="K1174" i="2"/>
  <c r="S1174" i="2"/>
  <c r="O1174" i="2"/>
  <c r="L1174" i="2"/>
  <c r="P1173" i="2"/>
  <c r="Q1172" i="2"/>
  <c r="C1175" i="2"/>
  <c r="B1176" i="2"/>
  <c r="M1173" i="2"/>
  <c r="M1174" i="2" l="1"/>
  <c r="H1173" i="2"/>
  <c r="P1174" i="2"/>
  <c r="C1176" i="2"/>
  <c r="B1177" i="2"/>
  <c r="T1174" i="2"/>
  <c r="U1174" i="2" s="1"/>
  <c r="Q1173" i="2"/>
  <c r="F1172" i="2"/>
  <c r="J1172" i="2" s="1"/>
  <c r="E1172" i="2"/>
  <c r="I1172" i="2" s="1"/>
  <c r="S1175" i="2"/>
  <c r="N1175" i="2"/>
  <c r="D1175" i="2"/>
  <c r="O1175" i="2"/>
  <c r="R1175" i="2"/>
  <c r="K1175" i="2"/>
  <c r="L1175" i="2"/>
  <c r="T1175" i="2" l="1"/>
  <c r="U1175" i="2" s="1"/>
  <c r="H1175" i="2" s="1"/>
  <c r="Q1174" i="2"/>
  <c r="F1174" i="2" s="1"/>
  <c r="P1175" i="2"/>
  <c r="M1175" i="2"/>
  <c r="E1173" i="2"/>
  <c r="I1173" i="2" s="1"/>
  <c r="F1173" i="2"/>
  <c r="J1173" i="2" s="1"/>
  <c r="L1176" i="2"/>
  <c r="D1176" i="2"/>
  <c r="N1176" i="2"/>
  <c r="S1176" i="2"/>
  <c r="O1176" i="2"/>
  <c r="R1176" i="2"/>
  <c r="K1176" i="2"/>
  <c r="C1177" i="2"/>
  <c r="B1178" i="2"/>
  <c r="H1174" i="2"/>
  <c r="G1174" i="2"/>
  <c r="G1175" i="2" l="1"/>
  <c r="E1174" i="2"/>
  <c r="I1174" i="2" s="1"/>
  <c r="Q1175" i="2"/>
  <c r="F1175" i="2" s="1"/>
  <c r="J1175" i="2" s="1"/>
  <c r="T1176" i="2"/>
  <c r="U1176" i="2" s="1"/>
  <c r="H1176" i="2" s="1"/>
  <c r="M1176" i="2"/>
  <c r="J1174" i="2"/>
  <c r="L1177" i="2"/>
  <c r="R1177" i="2"/>
  <c r="N1177" i="2"/>
  <c r="D1177" i="2"/>
  <c r="K1177" i="2"/>
  <c r="S1177" i="2"/>
  <c r="O1177" i="2"/>
  <c r="B1179" i="2"/>
  <c r="C1178" i="2"/>
  <c r="P1176" i="2"/>
  <c r="M1177" i="2" l="1"/>
  <c r="E1175" i="2"/>
  <c r="I1175" i="2" s="1"/>
  <c r="G1176" i="2"/>
  <c r="Q1176" i="2"/>
  <c r="E1176" i="2" s="1"/>
  <c r="S1178" i="2"/>
  <c r="O1178" i="2"/>
  <c r="L1178" i="2"/>
  <c r="R1178" i="2"/>
  <c r="K1178" i="2"/>
  <c r="D1178" i="2"/>
  <c r="N1178" i="2"/>
  <c r="T1177" i="2"/>
  <c r="U1177" i="2" s="1"/>
  <c r="P1177" i="2"/>
  <c r="Q1177" i="2" s="1"/>
  <c r="C1179" i="2"/>
  <c r="B1180" i="2"/>
  <c r="I1176" i="2" l="1"/>
  <c r="M1178" i="2"/>
  <c r="F1176" i="2"/>
  <c r="J1176" i="2" s="1"/>
  <c r="F1177" i="2"/>
  <c r="E1177" i="2"/>
  <c r="S1179" i="2"/>
  <c r="O1179" i="2"/>
  <c r="L1179" i="2"/>
  <c r="D1179" i="2"/>
  <c r="N1179" i="2"/>
  <c r="R1179" i="2"/>
  <c r="K1179" i="2"/>
  <c r="C1180" i="2"/>
  <c r="B1181" i="2"/>
  <c r="H1177" i="2"/>
  <c r="G1177" i="2"/>
  <c r="P1178" i="2"/>
  <c r="T1178" i="2"/>
  <c r="U1178" i="2" s="1"/>
  <c r="M1179" i="2" l="1"/>
  <c r="Q1178" i="2"/>
  <c r="F1178" i="2" s="1"/>
  <c r="T1179" i="2"/>
  <c r="U1179" i="2" s="1"/>
  <c r="H1179" i="2" s="1"/>
  <c r="S1180" i="2"/>
  <c r="O1180" i="2"/>
  <c r="R1180" i="2"/>
  <c r="L1180" i="2"/>
  <c r="D1180" i="2"/>
  <c r="K1180" i="2"/>
  <c r="N1180" i="2"/>
  <c r="J1177" i="2"/>
  <c r="I1177" i="2"/>
  <c r="H1178" i="2"/>
  <c r="G1178" i="2"/>
  <c r="C1181" i="2"/>
  <c r="B1182" i="2"/>
  <c r="P1179" i="2"/>
  <c r="Q1179" i="2" l="1"/>
  <c r="F1179" i="2" s="1"/>
  <c r="J1179" i="2" s="1"/>
  <c r="G1179" i="2"/>
  <c r="M1180" i="2"/>
  <c r="T1180" i="2"/>
  <c r="U1180" i="2" s="1"/>
  <c r="G1180" i="2" s="1"/>
  <c r="E1178" i="2"/>
  <c r="I1178" i="2" s="1"/>
  <c r="P1180" i="2"/>
  <c r="J1178" i="2"/>
  <c r="B1183" i="2"/>
  <c r="C1182" i="2"/>
  <c r="S1181" i="2"/>
  <c r="O1181" i="2"/>
  <c r="R1181" i="2"/>
  <c r="L1181" i="2"/>
  <c r="K1181" i="2"/>
  <c r="D1181" i="2"/>
  <c r="N1181" i="2"/>
  <c r="Q1180" i="2" l="1"/>
  <c r="F1180" i="2" s="1"/>
  <c r="E1179" i="2"/>
  <c r="I1179" i="2" s="1"/>
  <c r="T1181" i="2"/>
  <c r="U1181" i="2" s="1"/>
  <c r="H1181" i="2" s="1"/>
  <c r="H1180" i="2"/>
  <c r="M1181" i="2"/>
  <c r="P1181" i="2"/>
  <c r="C1183" i="2"/>
  <c r="B1184" i="2"/>
  <c r="D1182" i="2"/>
  <c r="N1182" i="2"/>
  <c r="O1182" i="2"/>
  <c r="S1182" i="2"/>
  <c r="L1182" i="2"/>
  <c r="R1182" i="2"/>
  <c r="K1182" i="2"/>
  <c r="E1180" i="2" l="1"/>
  <c r="I1180" i="2" s="1"/>
  <c r="G1181" i="2"/>
  <c r="J1180" i="2"/>
  <c r="T1182" i="2"/>
  <c r="U1182" i="2" s="1"/>
  <c r="G1182" i="2" s="1"/>
  <c r="M1182" i="2"/>
  <c r="Q1181" i="2"/>
  <c r="E1181" i="2" s="1"/>
  <c r="P1182" i="2"/>
  <c r="S1183" i="2"/>
  <c r="O1183" i="2"/>
  <c r="R1183" i="2"/>
  <c r="K1183" i="2"/>
  <c r="D1183" i="2"/>
  <c r="N1183" i="2"/>
  <c r="L1183" i="2"/>
  <c r="C1184" i="2"/>
  <c r="B1185" i="2"/>
  <c r="Q1182" i="2" l="1"/>
  <c r="F1182" i="2" s="1"/>
  <c r="I1181" i="2"/>
  <c r="T1183" i="2"/>
  <c r="U1183" i="2" s="1"/>
  <c r="H1183" i="2" s="1"/>
  <c r="H1182" i="2"/>
  <c r="F1181" i="2"/>
  <c r="J1181" i="2" s="1"/>
  <c r="P1183" i="2"/>
  <c r="L1184" i="2"/>
  <c r="N1184" i="2"/>
  <c r="D1184" i="2"/>
  <c r="K1184" i="2"/>
  <c r="R1184" i="2"/>
  <c r="S1184" i="2"/>
  <c r="O1184" i="2"/>
  <c r="C1185" i="2"/>
  <c r="B1186" i="2"/>
  <c r="M1183" i="2"/>
  <c r="E1182" i="2" l="1"/>
  <c r="I1182" i="2" s="1"/>
  <c r="J1182" i="2"/>
  <c r="G1183" i="2"/>
  <c r="Q1183" i="2"/>
  <c r="F1183" i="2" s="1"/>
  <c r="J1183" i="2" s="1"/>
  <c r="P1184" i="2"/>
  <c r="M1184" i="2"/>
  <c r="B1187" i="2"/>
  <c r="C1186" i="2"/>
  <c r="T1184" i="2"/>
  <c r="U1184" i="2" s="1"/>
  <c r="L1185" i="2"/>
  <c r="K1185" i="2"/>
  <c r="R1185" i="2"/>
  <c r="D1185" i="2"/>
  <c r="N1185" i="2"/>
  <c r="S1185" i="2"/>
  <c r="O1185" i="2"/>
  <c r="E1183" i="2" l="1"/>
  <c r="I1183" i="2" s="1"/>
  <c r="Q1184" i="2"/>
  <c r="F1184" i="2" s="1"/>
  <c r="T1185" i="2"/>
  <c r="U1185" i="2" s="1"/>
  <c r="G1185" i="2" s="1"/>
  <c r="H1184" i="2"/>
  <c r="G1184" i="2"/>
  <c r="C1187" i="2"/>
  <c r="B1188" i="2"/>
  <c r="P1185" i="2"/>
  <c r="M1185" i="2"/>
  <c r="D1186" i="2"/>
  <c r="K1186" i="2"/>
  <c r="S1186" i="2"/>
  <c r="O1186" i="2"/>
  <c r="R1186" i="2"/>
  <c r="L1186" i="2"/>
  <c r="N1186" i="2"/>
  <c r="E1184" i="2" l="1"/>
  <c r="I1184" i="2" s="1"/>
  <c r="T1186" i="2"/>
  <c r="U1186" i="2" s="1"/>
  <c r="H1186" i="2" s="1"/>
  <c r="H1185" i="2"/>
  <c r="Q1185" i="2"/>
  <c r="F1185" i="2" s="1"/>
  <c r="J1184" i="2"/>
  <c r="R1187" i="2"/>
  <c r="L1187" i="2"/>
  <c r="N1187" i="2"/>
  <c r="S1187" i="2"/>
  <c r="K1187" i="2"/>
  <c r="D1187" i="2"/>
  <c r="O1187" i="2"/>
  <c r="M1186" i="2"/>
  <c r="P1186" i="2"/>
  <c r="B1189" i="2"/>
  <c r="C1188" i="2"/>
  <c r="M1187" i="2" l="1"/>
  <c r="T1187" i="2"/>
  <c r="U1187" i="2" s="1"/>
  <c r="G1187" i="2" s="1"/>
  <c r="E1185" i="2"/>
  <c r="I1185" i="2" s="1"/>
  <c r="G1186" i="2"/>
  <c r="J1185" i="2"/>
  <c r="R1188" i="2"/>
  <c r="N1188" i="2"/>
  <c r="D1188" i="2"/>
  <c r="K1188" i="2"/>
  <c r="S1188" i="2"/>
  <c r="O1188" i="2"/>
  <c r="L1188" i="2"/>
  <c r="P1187" i="2"/>
  <c r="B1190" i="2"/>
  <c r="C1189" i="2"/>
  <c r="Q1186" i="2"/>
  <c r="Q1187" i="2" l="1"/>
  <c r="E1187" i="2" s="1"/>
  <c r="I1187" i="2" s="1"/>
  <c r="H1187" i="2"/>
  <c r="M1188" i="2"/>
  <c r="C1190" i="2"/>
  <c r="B1191" i="2"/>
  <c r="S1189" i="2"/>
  <c r="O1189" i="2"/>
  <c r="R1189" i="2"/>
  <c r="L1189" i="2"/>
  <c r="N1189" i="2"/>
  <c r="D1189" i="2"/>
  <c r="K1189" i="2"/>
  <c r="T1188" i="2"/>
  <c r="U1188" i="2" s="1"/>
  <c r="F1186" i="2"/>
  <c r="J1186" i="2" s="1"/>
  <c r="E1186" i="2"/>
  <c r="I1186" i="2" s="1"/>
  <c r="P1188" i="2"/>
  <c r="F1187" i="2" l="1"/>
  <c r="J1187" i="2" s="1"/>
  <c r="Q1188" i="2"/>
  <c r="E1188" i="2" s="1"/>
  <c r="M1189" i="2"/>
  <c r="H1188" i="2"/>
  <c r="G1188" i="2"/>
  <c r="P1189" i="2"/>
  <c r="L1190" i="2"/>
  <c r="K1190" i="2"/>
  <c r="O1190" i="2"/>
  <c r="D1190" i="2"/>
  <c r="N1190" i="2"/>
  <c r="S1190" i="2"/>
  <c r="R1190" i="2"/>
  <c r="T1189" i="2"/>
  <c r="U1189" i="2" s="1"/>
  <c r="B1192" i="2"/>
  <c r="C1191" i="2"/>
  <c r="T1190" i="2" l="1"/>
  <c r="U1190" i="2" s="1"/>
  <c r="G1190" i="2" s="1"/>
  <c r="F1188" i="2"/>
  <c r="J1188" i="2" s="1"/>
  <c r="Q1189" i="2"/>
  <c r="E1189" i="2" s="1"/>
  <c r="P1190" i="2"/>
  <c r="I1188" i="2"/>
  <c r="D1191" i="2"/>
  <c r="O1191" i="2"/>
  <c r="L1191" i="2"/>
  <c r="R1191" i="2"/>
  <c r="N1191" i="2"/>
  <c r="S1191" i="2"/>
  <c r="K1191" i="2"/>
  <c r="H1189" i="2"/>
  <c r="G1189" i="2"/>
  <c r="B1193" i="2"/>
  <c r="C1192" i="2"/>
  <c r="M1190" i="2"/>
  <c r="M1191" i="2" l="1"/>
  <c r="H1190" i="2"/>
  <c r="Q1190" i="2"/>
  <c r="E1190" i="2" s="1"/>
  <c r="I1190" i="2" s="1"/>
  <c r="F1189" i="2"/>
  <c r="J1189" i="2" s="1"/>
  <c r="T1191" i="2"/>
  <c r="U1191" i="2" s="1"/>
  <c r="H1191" i="2" s="1"/>
  <c r="I1189" i="2"/>
  <c r="L1192" i="2"/>
  <c r="K1192" i="2"/>
  <c r="R1192" i="2"/>
  <c r="D1192" i="2"/>
  <c r="N1192" i="2"/>
  <c r="S1192" i="2"/>
  <c r="O1192" i="2"/>
  <c r="P1191" i="2"/>
  <c r="Q1191" i="2" s="1"/>
  <c r="B1194" i="2"/>
  <c r="C1193" i="2"/>
  <c r="M1192" i="2" l="1"/>
  <c r="F1190" i="2"/>
  <c r="J1190" i="2" s="1"/>
  <c r="G1191" i="2"/>
  <c r="E1191" i="2"/>
  <c r="F1191" i="2"/>
  <c r="J1191" i="2" s="1"/>
  <c r="P1192" i="2"/>
  <c r="B1195" i="2"/>
  <c r="C1194" i="2"/>
  <c r="R1193" i="2"/>
  <c r="D1193" i="2"/>
  <c r="N1193" i="2"/>
  <c r="S1193" i="2"/>
  <c r="O1193" i="2"/>
  <c r="L1193" i="2"/>
  <c r="K1193" i="2"/>
  <c r="T1192" i="2"/>
  <c r="U1192" i="2" s="1"/>
  <c r="Q1192" i="2" l="1"/>
  <c r="E1192" i="2" s="1"/>
  <c r="I1191" i="2"/>
  <c r="M1193" i="2"/>
  <c r="C1195" i="2"/>
  <c r="B1196" i="2"/>
  <c r="P1193" i="2"/>
  <c r="L1194" i="2"/>
  <c r="N1194" i="2"/>
  <c r="D1194" i="2"/>
  <c r="K1194" i="2"/>
  <c r="R1194" i="2"/>
  <c r="S1194" i="2"/>
  <c r="O1194" i="2"/>
  <c r="T1193" i="2"/>
  <c r="U1193" i="2" s="1"/>
  <c r="H1192" i="2"/>
  <c r="G1192" i="2"/>
  <c r="M1194" i="2" l="1"/>
  <c r="Q1193" i="2"/>
  <c r="F1193" i="2" s="1"/>
  <c r="F1192" i="2"/>
  <c r="J1192" i="2" s="1"/>
  <c r="T1194" i="2"/>
  <c r="U1194" i="2" s="1"/>
  <c r="G1194" i="2" s="1"/>
  <c r="H1193" i="2"/>
  <c r="G1193" i="2"/>
  <c r="I1192" i="2"/>
  <c r="R1195" i="2"/>
  <c r="N1195" i="2"/>
  <c r="D1195" i="2"/>
  <c r="K1195" i="2"/>
  <c r="L1195" i="2"/>
  <c r="S1195" i="2"/>
  <c r="O1195" i="2"/>
  <c r="C1196" i="2"/>
  <c r="B1197" i="2"/>
  <c r="P1194" i="2"/>
  <c r="E1193" i="2" l="1"/>
  <c r="I1193" i="2" s="1"/>
  <c r="Q1194" i="2"/>
  <c r="F1194" i="2" s="1"/>
  <c r="H1194" i="2"/>
  <c r="T1195" i="2"/>
  <c r="U1195" i="2" s="1"/>
  <c r="H1195" i="2" s="1"/>
  <c r="M1195" i="2"/>
  <c r="J1193" i="2"/>
  <c r="P1195" i="2"/>
  <c r="S1196" i="2"/>
  <c r="O1196" i="2"/>
  <c r="L1196" i="2"/>
  <c r="R1196" i="2"/>
  <c r="N1196" i="2"/>
  <c r="D1196" i="2"/>
  <c r="K1196" i="2"/>
  <c r="B1198" i="2"/>
  <c r="C1197" i="2"/>
  <c r="E1194" i="2" l="1"/>
  <c r="I1194" i="2" s="1"/>
  <c r="M1196" i="2"/>
  <c r="J1194" i="2"/>
  <c r="T1196" i="2"/>
  <c r="U1196" i="2" s="1"/>
  <c r="H1196" i="2" s="1"/>
  <c r="Q1195" i="2"/>
  <c r="F1195" i="2" s="1"/>
  <c r="J1195" i="2" s="1"/>
  <c r="G1195" i="2"/>
  <c r="S1197" i="2"/>
  <c r="O1197" i="2"/>
  <c r="R1197" i="2"/>
  <c r="N1197" i="2"/>
  <c r="D1197" i="2"/>
  <c r="K1197" i="2"/>
  <c r="L1197" i="2"/>
  <c r="P1196" i="2"/>
  <c r="Q1196" i="2" s="1"/>
  <c r="C1198" i="2"/>
  <c r="B1199" i="2"/>
  <c r="G1196" i="2" l="1"/>
  <c r="E1195" i="2"/>
  <c r="I1195" i="2" s="1"/>
  <c r="M1197" i="2"/>
  <c r="E1196" i="2"/>
  <c r="F1196" i="2"/>
  <c r="J1196" i="2" s="1"/>
  <c r="P1197" i="2"/>
  <c r="S1198" i="2"/>
  <c r="O1198" i="2"/>
  <c r="R1198" i="2"/>
  <c r="N1198" i="2"/>
  <c r="D1198" i="2"/>
  <c r="K1198" i="2"/>
  <c r="L1198" i="2"/>
  <c r="C1199" i="2"/>
  <c r="B1200" i="2"/>
  <c r="T1197" i="2"/>
  <c r="U1197" i="2" s="1"/>
  <c r="Q1197" i="2" l="1"/>
  <c r="F1197" i="2" s="1"/>
  <c r="T1198" i="2"/>
  <c r="U1198" i="2" s="1"/>
  <c r="H1198" i="2" s="1"/>
  <c r="I1196" i="2"/>
  <c r="H1197" i="2"/>
  <c r="G1197" i="2"/>
  <c r="B1201" i="2"/>
  <c r="C1200" i="2"/>
  <c r="M1198" i="2"/>
  <c r="P1198" i="2"/>
  <c r="R1199" i="2"/>
  <c r="K1199" i="2"/>
  <c r="S1199" i="2"/>
  <c r="O1199" i="2"/>
  <c r="L1199" i="2"/>
  <c r="D1199" i="2"/>
  <c r="N1199" i="2"/>
  <c r="E1197" i="2" l="1"/>
  <c r="I1197" i="2" s="1"/>
  <c r="G1198" i="2"/>
  <c r="Q1198" i="2"/>
  <c r="E1198" i="2" s="1"/>
  <c r="P1199" i="2"/>
  <c r="M1199" i="2"/>
  <c r="J1197" i="2"/>
  <c r="B1202" i="2"/>
  <c r="C1201" i="2"/>
  <c r="T1199" i="2"/>
  <c r="U1199" i="2" s="1"/>
  <c r="R1200" i="2"/>
  <c r="L1200" i="2"/>
  <c r="K1200" i="2"/>
  <c r="D1200" i="2"/>
  <c r="N1200" i="2"/>
  <c r="S1200" i="2"/>
  <c r="O1200" i="2"/>
  <c r="I1198" i="2" l="1"/>
  <c r="F1198" i="2"/>
  <c r="J1198" i="2" s="1"/>
  <c r="Q1199" i="2"/>
  <c r="F1199" i="2" s="1"/>
  <c r="M1200" i="2"/>
  <c r="L1201" i="2"/>
  <c r="D1201" i="2"/>
  <c r="K1201" i="2"/>
  <c r="R1201" i="2"/>
  <c r="N1201" i="2"/>
  <c r="S1201" i="2"/>
  <c r="O1201" i="2"/>
  <c r="H1199" i="2"/>
  <c r="G1199" i="2"/>
  <c r="P1200" i="2"/>
  <c r="T1200" i="2"/>
  <c r="U1200" i="2" s="1"/>
  <c r="C1202" i="2"/>
  <c r="B1203" i="2"/>
  <c r="T1201" i="2" l="1"/>
  <c r="U1201" i="2" s="1"/>
  <c r="G1201" i="2" s="1"/>
  <c r="E1199" i="2"/>
  <c r="I1199" i="2" s="1"/>
  <c r="Q1200" i="2"/>
  <c r="F1200" i="2" s="1"/>
  <c r="P1201" i="2"/>
  <c r="J1199" i="2"/>
  <c r="H1200" i="2"/>
  <c r="G1200" i="2"/>
  <c r="S1202" i="2"/>
  <c r="O1202" i="2"/>
  <c r="L1202" i="2"/>
  <c r="R1202" i="2"/>
  <c r="N1202" i="2"/>
  <c r="D1202" i="2"/>
  <c r="K1202" i="2"/>
  <c r="M1201" i="2"/>
  <c r="B1204" i="2"/>
  <c r="C1203" i="2"/>
  <c r="H1201" i="2" l="1"/>
  <c r="E1200" i="2"/>
  <c r="I1200" i="2" s="1"/>
  <c r="M1202" i="2"/>
  <c r="Q1201" i="2"/>
  <c r="F1201" i="2" s="1"/>
  <c r="T1202" i="2"/>
  <c r="U1202" i="2" s="1"/>
  <c r="G1202" i="2" s="1"/>
  <c r="P1202" i="2"/>
  <c r="J1200" i="2"/>
  <c r="C1204" i="2"/>
  <c r="B1205" i="2"/>
  <c r="S1203" i="2"/>
  <c r="N1203" i="2"/>
  <c r="D1203" i="2"/>
  <c r="O1203" i="2"/>
  <c r="R1203" i="2"/>
  <c r="L1203" i="2"/>
  <c r="K1203" i="2"/>
  <c r="Q1202" i="2" l="1"/>
  <c r="F1202" i="2" s="1"/>
  <c r="T1203" i="2"/>
  <c r="U1203" i="2" s="1"/>
  <c r="G1203" i="2" s="1"/>
  <c r="J1201" i="2"/>
  <c r="E1201" i="2"/>
  <c r="I1201" i="2" s="1"/>
  <c r="H1202" i="2"/>
  <c r="P1203" i="2"/>
  <c r="D1204" i="2"/>
  <c r="N1204" i="2"/>
  <c r="S1204" i="2"/>
  <c r="O1204" i="2"/>
  <c r="R1204" i="2"/>
  <c r="L1204" i="2"/>
  <c r="K1204" i="2"/>
  <c r="M1203" i="2"/>
  <c r="C1205" i="2"/>
  <c r="B1206" i="2"/>
  <c r="E1202" i="2" l="1"/>
  <c r="I1202" i="2" s="1"/>
  <c r="H1203" i="2"/>
  <c r="Q1203" i="2"/>
  <c r="E1203" i="2" s="1"/>
  <c r="I1203" i="2" s="1"/>
  <c r="T1204" i="2"/>
  <c r="U1204" i="2" s="1"/>
  <c r="G1204" i="2" s="1"/>
  <c r="J1202" i="2"/>
  <c r="P1204" i="2"/>
  <c r="S1205" i="2"/>
  <c r="O1205" i="2"/>
  <c r="L1205" i="2"/>
  <c r="R1205" i="2"/>
  <c r="K1205" i="2"/>
  <c r="D1205" i="2"/>
  <c r="N1205" i="2"/>
  <c r="M1204" i="2"/>
  <c r="C1206" i="2"/>
  <c r="B1207" i="2"/>
  <c r="T1205" i="2" l="1"/>
  <c r="U1205" i="2" s="1"/>
  <c r="H1205" i="2" s="1"/>
  <c r="F1203" i="2"/>
  <c r="J1203" i="2" s="1"/>
  <c r="H1204" i="2"/>
  <c r="Q1204" i="2"/>
  <c r="E1204" i="2" s="1"/>
  <c r="I1204" i="2" s="1"/>
  <c r="P1205" i="2"/>
  <c r="D1206" i="2"/>
  <c r="K1206" i="2"/>
  <c r="L1206" i="2"/>
  <c r="R1206" i="2"/>
  <c r="N1206" i="2"/>
  <c r="S1206" i="2"/>
  <c r="O1206" i="2"/>
  <c r="M1205" i="2"/>
  <c r="B1208" i="2"/>
  <c r="C1207" i="2"/>
  <c r="G1205" i="2" l="1"/>
  <c r="F1204" i="2"/>
  <c r="J1204" i="2" s="1"/>
  <c r="Q1205" i="2"/>
  <c r="F1205" i="2" s="1"/>
  <c r="J1205" i="2" s="1"/>
  <c r="T1206" i="2"/>
  <c r="U1206" i="2" s="1"/>
  <c r="G1206" i="2" s="1"/>
  <c r="L1207" i="2"/>
  <c r="R1207" i="2"/>
  <c r="K1207" i="2"/>
  <c r="S1207" i="2"/>
  <c r="N1207" i="2"/>
  <c r="D1207" i="2"/>
  <c r="O1207" i="2"/>
  <c r="C1208" i="2"/>
  <c r="B1209" i="2"/>
  <c r="P1206" i="2"/>
  <c r="M1206" i="2"/>
  <c r="M1207" i="2" l="1"/>
  <c r="E1205" i="2"/>
  <c r="I1205" i="2" s="1"/>
  <c r="Q1206" i="2"/>
  <c r="F1206" i="2" s="1"/>
  <c r="H1206" i="2"/>
  <c r="T1207" i="2"/>
  <c r="U1207" i="2" s="1"/>
  <c r="H1207" i="2" s="1"/>
  <c r="C1209" i="2"/>
  <c r="B1210" i="2"/>
  <c r="P1207" i="2"/>
  <c r="R1208" i="2"/>
  <c r="K1208" i="2"/>
  <c r="D1208" i="2"/>
  <c r="N1208" i="2"/>
  <c r="S1208" i="2"/>
  <c r="O1208" i="2"/>
  <c r="L1208" i="2"/>
  <c r="Q1207" i="2" l="1"/>
  <c r="E1207" i="2" s="1"/>
  <c r="J1206" i="2"/>
  <c r="E1206" i="2"/>
  <c r="I1206" i="2" s="1"/>
  <c r="M1208" i="2"/>
  <c r="G1207" i="2"/>
  <c r="D1209" i="2"/>
  <c r="K1209" i="2"/>
  <c r="S1209" i="2"/>
  <c r="O1209" i="2"/>
  <c r="R1209" i="2"/>
  <c r="N1209" i="2"/>
  <c r="L1209" i="2"/>
  <c r="C1210" i="2"/>
  <c r="B1211" i="2"/>
  <c r="P1208" i="2"/>
  <c r="T1208" i="2"/>
  <c r="U1208" i="2" s="1"/>
  <c r="F1207" i="2" l="1"/>
  <c r="J1207" i="2" s="1"/>
  <c r="I1207" i="2"/>
  <c r="Q1208" i="2"/>
  <c r="F1208" i="2" s="1"/>
  <c r="T1209" i="2"/>
  <c r="U1209" i="2" s="1"/>
  <c r="H1209" i="2" s="1"/>
  <c r="P1209" i="2"/>
  <c r="M1209" i="2"/>
  <c r="H1208" i="2"/>
  <c r="G1208" i="2"/>
  <c r="B1212" i="2"/>
  <c r="C1211" i="2"/>
  <c r="D1210" i="2"/>
  <c r="N1210" i="2"/>
  <c r="L1210" i="2"/>
  <c r="K1210" i="2"/>
  <c r="S1210" i="2"/>
  <c r="O1210" i="2"/>
  <c r="R1210" i="2"/>
  <c r="E1208" i="2" l="1"/>
  <c r="I1208" i="2" s="1"/>
  <c r="Q1209" i="2"/>
  <c r="F1209" i="2" s="1"/>
  <c r="J1209" i="2" s="1"/>
  <c r="M1210" i="2"/>
  <c r="G1209" i="2"/>
  <c r="J1208" i="2"/>
  <c r="R1211" i="2"/>
  <c r="K1211" i="2"/>
  <c r="L1211" i="2"/>
  <c r="N1211" i="2"/>
  <c r="S1211" i="2"/>
  <c r="O1211" i="2"/>
  <c r="D1211" i="2"/>
  <c r="P1210" i="2"/>
  <c r="B1213" i="2"/>
  <c r="C1212" i="2"/>
  <c r="T1210" i="2"/>
  <c r="U1210" i="2" s="1"/>
  <c r="Q1210" i="2" l="1"/>
  <c r="E1210" i="2" s="1"/>
  <c r="E1209" i="2"/>
  <c r="I1209" i="2" s="1"/>
  <c r="M1211" i="2"/>
  <c r="C1213" i="2"/>
  <c r="B1214" i="2"/>
  <c r="T1211" i="2"/>
  <c r="U1211" i="2" s="1"/>
  <c r="R1212" i="2"/>
  <c r="K1212" i="2"/>
  <c r="S1212" i="2"/>
  <c r="O1212" i="2"/>
  <c r="D1212" i="2"/>
  <c r="N1212" i="2"/>
  <c r="L1212" i="2"/>
  <c r="H1210" i="2"/>
  <c r="G1210" i="2"/>
  <c r="P1211" i="2"/>
  <c r="F1210" i="2" l="1"/>
  <c r="J1210" i="2" s="1"/>
  <c r="Q1211" i="2"/>
  <c r="F1211" i="2" s="1"/>
  <c r="T1212" i="2"/>
  <c r="U1212" i="2" s="1"/>
  <c r="H1212" i="2" s="1"/>
  <c r="H1211" i="2"/>
  <c r="G1211" i="2"/>
  <c r="O1213" i="2"/>
  <c r="R1213" i="2"/>
  <c r="D1213" i="2"/>
  <c r="N1213" i="2"/>
  <c r="S1213" i="2"/>
  <c r="L1213" i="2"/>
  <c r="K1213" i="2"/>
  <c r="I1210" i="2"/>
  <c r="P1212" i="2"/>
  <c r="M1212" i="2"/>
  <c r="B1215" i="2"/>
  <c r="C1214" i="2"/>
  <c r="G1212" i="2" l="1"/>
  <c r="E1211" i="2"/>
  <c r="I1211" i="2" s="1"/>
  <c r="Q1212" i="2"/>
  <c r="F1212" i="2" s="1"/>
  <c r="J1212" i="2" s="1"/>
  <c r="J1211" i="2"/>
  <c r="T1213" i="2"/>
  <c r="U1213" i="2" s="1"/>
  <c r="C1215" i="2"/>
  <c r="B1216" i="2"/>
  <c r="D1214" i="2"/>
  <c r="K1214" i="2"/>
  <c r="L1214" i="2"/>
  <c r="S1214" i="2"/>
  <c r="O1214" i="2"/>
  <c r="R1214" i="2"/>
  <c r="N1214" i="2"/>
  <c r="M1213" i="2"/>
  <c r="P1213" i="2"/>
  <c r="M1214" i="2" l="1"/>
  <c r="T1214" i="2"/>
  <c r="U1214" i="2" s="1"/>
  <c r="H1214" i="2" s="1"/>
  <c r="E1212" i="2"/>
  <c r="I1212" i="2" s="1"/>
  <c r="C1216" i="2"/>
  <c r="B1217" i="2"/>
  <c r="Q1213" i="2"/>
  <c r="G1213" i="2"/>
  <c r="H1213" i="2"/>
  <c r="D1215" i="2"/>
  <c r="K1215" i="2"/>
  <c r="L1215" i="2"/>
  <c r="S1215" i="2"/>
  <c r="O1215" i="2"/>
  <c r="N1215" i="2"/>
  <c r="R1215" i="2"/>
  <c r="P1214" i="2"/>
  <c r="Q1214" i="2" l="1"/>
  <c r="E1214" i="2" s="1"/>
  <c r="G1214" i="2"/>
  <c r="T1215" i="2"/>
  <c r="U1215" i="2" s="1"/>
  <c r="G1215" i="2" s="1"/>
  <c r="R1216" i="2"/>
  <c r="K1216" i="2"/>
  <c r="D1216" i="2"/>
  <c r="N1216" i="2"/>
  <c r="S1216" i="2"/>
  <c r="O1216" i="2"/>
  <c r="L1216" i="2"/>
  <c r="C1217" i="2"/>
  <c r="B1218" i="2"/>
  <c r="P1215" i="2"/>
  <c r="M1215" i="2"/>
  <c r="F1213" i="2"/>
  <c r="J1213" i="2" s="1"/>
  <c r="E1213" i="2"/>
  <c r="I1213" i="2" s="1"/>
  <c r="F1214" i="2" l="1"/>
  <c r="J1214" i="2" s="1"/>
  <c r="I1214" i="2"/>
  <c r="H1215" i="2"/>
  <c r="Q1215" i="2"/>
  <c r="E1215" i="2" s="1"/>
  <c r="I1215" i="2" s="1"/>
  <c r="L1217" i="2"/>
  <c r="R1217" i="2"/>
  <c r="D1217" i="2"/>
  <c r="K1217" i="2"/>
  <c r="S1217" i="2"/>
  <c r="O1217" i="2"/>
  <c r="N1217" i="2"/>
  <c r="P1216" i="2"/>
  <c r="B1219" i="2"/>
  <c r="C1218" i="2"/>
  <c r="T1216" i="2"/>
  <c r="U1216" i="2" s="1"/>
  <c r="M1216" i="2"/>
  <c r="F1215" i="2" l="1"/>
  <c r="J1215" i="2" s="1"/>
  <c r="Q1216" i="2"/>
  <c r="F1216" i="2" s="1"/>
  <c r="T1217" i="2"/>
  <c r="U1217" i="2" s="1"/>
  <c r="B1220" i="2"/>
  <c r="C1219" i="2"/>
  <c r="P1217" i="2"/>
  <c r="G1216" i="2"/>
  <c r="H1216" i="2"/>
  <c r="D1218" i="2"/>
  <c r="K1218" i="2"/>
  <c r="S1218" i="2"/>
  <c r="O1218" i="2"/>
  <c r="L1218" i="2"/>
  <c r="R1218" i="2"/>
  <c r="N1218" i="2"/>
  <c r="M1217" i="2"/>
  <c r="T1218" i="2" l="1"/>
  <c r="U1218" i="2" s="1"/>
  <c r="H1218" i="2" s="1"/>
  <c r="Q1217" i="2"/>
  <c r="E1217" i="2" s="1"/>
  <c r="E1216" i="2"/>
  <c r="I1216" i="2" s="1"/>
  <c r="J1216" i="2"/>
  <c r="R1219" i="2"/>
  <c r="L1219" i="2"/>
  <c r="N1219" i="2"/>
  <c r="S1219" i="2"/>
  <c r="K1219" i="2"/>
  <c r="D1219" i="2"/>
  <c r="O1219" i="2"/>
  <c r="H1217" i="2"/>
  <c r="G1217" i="2"/>
  <c r="M1218" i="2"/>
  <c r="P1218" i="2"/>
  <c r="C1220" i="2"/>
  <c r="B1221" i="2"/>
  <c r="G1218" i="2" l="1"/>
  <c r="F1217" i="2"/>
  <c r="J1217" i="2" s="1"/>
  <c r="M1219" i="2"/>
  <c r="T1219" i="2"/>
  <c r="U1219" i="2" s="1"/>
  <c r="G1219" i="2" s="1"/>
  <c r="C1221" i="2"/>
  <c r="B1222" i="2"/>
  <c r="P1219" i="2"/>
  <c r="D1220" i="2"/>
  <c r="K1220" i="2"/>
  <c r="R1220" i="2"/>
  <c r="S1220" i="2"/>
  <c r="O1220" i="2"/>
  <c r="L1220" i="2"/>
  <c r="N1220" i="2"/>
  <c r="I1217" i="2"/>
  <c r="Q1218" i="2"/>
  <c r="Q1219" i="2" l="1"/>
  <c r="F1219" i="2" s="1"/>
  <c r="P1220" i="2"/>
  <c r="H1219" i="2"/>
  <c r="T1220" i="2"/>
  <c r="U1220" i="2" s="1"/>
  <c r="E1218" i="2"/>
  <c r="I1218" i="2" s="1"/>
  <c r="F1218" i="2"/>
  <c r="J1218" i="2" s="1"/>
  <c r="D1221" i="2"/>
  <c r="K1221" i="2"/>
  <c r="L1221" i="2"/>
  <c r="R1221" i="2"/>
  <c r="N1221" i="2"/>
  <c r="S1221" i="2"/>
  <c r="O1221" i="2"/>
  <c r="C1222" i="2"/>
  <c r="B1223" i="2"/>
  <c r="M1220" i="2"/>
  <c r="M1221" i="2" l="1"/>
  <c r="E1219" i="2"/>
  <c r="I1219" i="2" s="1"/>
  <c r="Q1220" i="2"/>
  <c r="F1220" i="2" s="1"/>
  <c r="J1219" i="2"/>
  <c r="T1221" i="2"/>
  <c r="U1221" i="2" s="1"/>
  <c r="G1221" i="2" s="1"/>
  <c r="B1224" i="2"/>
  <c r="C1223" i="2"/>
  <c r="P1221" i="2"/>
  <c r="Q1221" i="2" s="1"/>
  <c r="H1220" i="2"/>
  <c r="G1220" i="2"/>
  <c r="R1222" i="2"/>
  <c r="N1222" i="2"/>
  <c r="O1222" i="2"/>
  <c r="D1222" i="2"/>
  <c r="K1222" i="2"/>
  <c r="S1222" i="2"/>
  <c r="L1222" i="2"/>
  <c r="T1222" i="2" l="1"/>
  <c r="U1222" i="2" s="1"/>
  <c r="H1222" i="2" s="1"/>
  <c r="E1220" i="2"/>
  <c r="I1220" i="2" s="1"/>
  <c r="H1221" i="2"/>
  <c r="M1222" i="2"/>
  <c r="J1220" i="2"/>
  <c r="E1221" i="2"/>
  <c r="I1221" i="2" s="1"/>
  <c r="F1221" i="2"/>
  <c r="B1225" i="2"/>
  <c r="C1224" i="2"/>
  <c r="D1223" i="2"/>
  <c r="O1223" i="2"/>
  <c r="L1223" i="2"/>
  <c r="R1223" i="2"/>
  <c r="K1223" i="2"/>
  <c r="S1223" i="2"/>
  <c r="N1223" i="2"/>
  <c r="P1222" i="2"/>
  <c r="G1222" i="2" l="1"/>
  <c r="Q1222" i="2"/>
  <c r="E1222" i="2" s="1"/>
  <c r="I1222" i="2" s="1"/>
  <c r="J1221" i="2"/>
  <c r="M1223" i="2"/>
  <c r="C1225" i="2"/>
  <c r="B1226" i="2"/>
  <c r="P1223" i="2"/>
  <c r="R1224" i="2"/>
  <c r="K1224" i="2"/>
  <c r="D1224" i="2"/>
  <c r="N1224" i="2"/>
  <c r="L1224" i="2"/>
  <c r="S1224" i="2"/>
  <c r="O1224" i="2"/>
  <c r="T1223" i="2"/>
  <c r="U1223" i="2" s="1"/>
  <c r="F1222" i="2" l="1"/>
  <c r="J1222" i="2" s="1"/>
  <c r="Q1223" i="2"/>
  <c r="E1223" i="2" s="1"/>
  <c r="G1223" i="2"/>
  <c r="H1223" i="2"/>
  <c r="B1227" i="2"/>
  <c r="C1226" i="2"/>
  <c r="T1224" i="2"/>
  <c r="U1224" i="2" s="1"/>
  <c r="R1225" i="2"/>
  <c r="N1225" i="2"/>
  <c r="S1225" i="2"/>
  <c r="O1225" i="2"/>
  <c r="D1225" i="2"/>
  <c r="K1225" i="2"/>
  <c r="L1225" i="2"/>
  <c r="P1224" i="2"/>
  <c r="M1224" i="2"/>
  <c r="M1225" i="2" l="1"/>
  <c r="F1223" i="2"/>
  <c r="J1223" i="2" s="1"/>
  <c r="C1227" i="2"/>
  <c r="B1228" i="2"/>
  <c r="P1225" i="2"/>
  <c r="R1226" i="2"/>
  <c r="O1226" i="2"/>
  <c r="D1226" i="2"/>
  <c r="K1226" i="2"/>
  <c r="S1226" i="2"/>
  <c r="L1226" i="2"/>
  <c r="N1226" i="2"/>
  <c r="I1223" i="2"/>
  <c r="G1224" i="2"/>
  <c r="H1224" i="2"/>
  <c r="Q1224" i="2"/>
  <c r="T1225" i="2"/>
  <c r="U1225" i="2" s="1"/>
  <c r="Q1225" i="2" l="1"/>
  <c r="F1225" i="2" s="1"/>
  <c r="T1226" i="2"/>
  <c r="U1226" i="2" s="1"/>
  <c r="H1226" i="2" s="1"/>
  <c r="C1228" i="2"/>
  <c r="B1229" i="2"/>
  <c r="S1227" i="2"/>
  <c r="O1227" i="2"/>
  <c r="R1227" i="2"/>
  <c r="N1227" i="2"/>
  <c r="L1227" i="2"/>
  <c r="D1227" i="2"/>
  <c r="K1227" i="2"/>
  <c r="F1224" i="2"/>
  <c r="J1224" i="2" s="1"/>
  <c r="E1224" i="2"/>
  <c r="I1224" i="2" s="1"/>
  <c r="P1226" i="2"/>
  <c r="G1225" i="2"/>
  <c r="H1225" i="2"/>
  <c r="M1226" i="2"/>
  <c r="E1225" i="2" l="1"/>
  <c r="I1225" i="2" s="1"/>
  <c r="M1227" i="2"/>
  <c r="T1227" i="2"/>
  <c r="U1227" i="2" s="1"/>
  <c r="G1227" i="2" s="1"/>
  <c r="G1226" i="2"/>
  <c r="P1227" i="2"/>
  <c r="R1228" i="2"/>
  <c r="K1228" i="2"/>
  <c r="D1228" i="2"/>
  <c r="N1228" i="2"/>
  <c r="S1228" i="2"/>
  <c r="O1228" i="2"/>
  <c r="L1228" i="2"/>
  <c r="B1230" i="2"/>
  <c r="C1229" i="2"/>
  <c r="J1225" i="2"/>
  <c r="Q1226" i="2"/>
  <c r="H1227" i="2" l="1"/>
  <c r="Q1227" i="2"/>
  <c r="F1227" i="2" s="1"/>
  <c r="P1228" i="2"/>
  <c r="M1228" i="2"/>
  <c r="S1229" i="2"/>
  <c r="O1229" i="2"/>
  <c r="R1229" i="2"/>
  <c r="N1229" i="2"/>
  <c r="D1229" i="2"/>
  <c r="K1229" i="2"/>
  <c r="L1229" i="2"/>
  <c r="E1226" i="2"/>
  <c r="I1226" i="2" s="1"/>
  <c r="F1226" i="2"/>
  <c r="J1226" i="2" s="1"/>
  <c r="C1230" i="2"/>
  <c r="B1231" i="2"/>
  <c r="T1228" i="2"/>
  <c r="U1228" i="2" s="1"/>
  <c r="J1227" i="2" l="1"/>
  <c r="E1227" i="2"/>
  <c r="I1227" i="2" s="1"/>
  <c r="P1229" i="2"/>
  <c r="Q1228" i="2"/>
  <c r="E1228" i="2" s="1"/>
  <c r="H1228" i="2"/>
  <c r="G1228" i="2"/>
  <c r="R1230" i="2"/>
  <c r="K1230" i="2"/>
  <c r="S1230" i="2"/>
  <c r="O1230" i="2"/>
  <c r="D1230" i="2"/>
  <c r="N1230" i="2"/>
  <c r="L1230" i="2"/>
  <c r="M1229" i="2"/>
  <c r="C1231" i="2"/>
  <c r="B1232" i="2"/>
  <c r="T1229" i="2"/>
  <c r="U1229" i="2" s="1"/>
  <c r="T1230" i="2" l="1"/>
  <c r="U1230" i="2" s="1"/>
  <c r="G1230" i="2" s="1"/>
  <c r="F1228" i="2"/>
  <c r="J1228" i="2" s="1"/>
  <c r="Q1229" i="2"/>
  <c r="F1229" i="2" s="1"/>
  <c r="P1230" i="2"/>
  <c r="M1230" i="2"/>
  <c r="L1231" i="2"/>
  <c r="K1231" i="2"/>
  <c r="D1231" i="2"/>
  <c r="N1231" i="2"/>
  <c r="S1231" i="2"/>
  <c r="O1231" i="2"/>
  <c r="R1231" i="2"/>
  <c r="B1233" i="2"/>
  <c r="C1232" i="2"/>
  <c r="H1229" i="2"/>
  <c r="G1229" i="2"/>
  <c r="I1228" i="2"/>
  <c r="H1230" i="2" l="1"/>
  <c r="Q1230" i="2"/>
  <c r="F1230" i="2" s="1"/>
  <c r="M1231" i="2"/>
  <c r="E1229" i="2"/>
  <c r="I1229" i="2" s="1"/>
  <c r="T1231" i="2"/>
  <c r="U1231" i="2" s="1"/>
  <c r="G1231" i="2" s="1"/>
  <c r="J1229" i="2"/>
  <c r="B1234" i="2"/>
  <c r="C1233" i="2"/>
  <c r="S1232" i="2"/>
  <c r="O1232" i="2"/>
  <c r="R1232" i="2"/>
  <c r="D1232" i="2"/>
  <c r="N1232" i="2"/>
  <c r="L1232" i="2"/>
  <c r="K1232" i="2"/>
  <c r="P1231" i="2"/>
  <c r="J1230" i="2" l="1"/>
  <c r="Q1231" i="2"/>
  <c r="E1231" i="2" s="1"/>
  <c r="I1231" i="2" s="1"/>
  <c r="E1230" i="2"/>
  <c r="I1230" i="2" s="1"/>
  <c r="H1231" i="2"/>
  <c r="C1234" i="2"/>
  <c r="B1235" i="2"/>
  <c r="R1233" i="2"/>
  <c r="N1233" i="2"/>
  <c r="D1233" i="2"/>
  <c r="K1233" i="2"/>
  <c r="S1233" i="2"/>
  <c r="O1233" i="2"/>
  <c r="L1233" i="2"/>
  <c r="P1232" i="2"/>
  <c r="M1232" i="2"/>
  <c r="T1232" i="2"/>
  <c r="U1232" i="2" s="1"/>
  <c r="F1231" i="2" l="1"/>
  <c r="J1231" i="2" s="1"/>
  <c r="M1233" i="2"/>
  <c r="Q1232" i="2"/>
  <c r="F1232" i="2" s="1"/>
  <c r="T1233" i="2"/>
  <c r="U1233" i="2" s="1"/>
  <c r="H1232" i="2"/>
  <c r="G1232" i="2"/>
  <c r="R1234" i="2"/>
  <c r="N1234" i="2"/>
  <c r="L1234" i="2"/>
  <c r="D1234" i="2"/>
  <c r="K1234" i="2"/>
  <c r="S1234" i="2"/>
  <c r="O1234" i="2"/>
  <c r="P1233" i="2"/>
  <c r="C1235" i="2"/>
  <c r="B1236" i="2"/>
  <c r="M1234" i="2" l="1"/>
  <c r="J1232" i="2"/>
  <c r="Q1233" i="2"/>
  <c r="E1233" i="2" s="1"/>
  <c r="E1232" i="2"/>
  <c r="I1232" i="2" s="1"/>
  <c r="T1234" i="2"/>
  <c r="U1234" i="2" s="1"/>
  <c r="K1235" i="2"/>
  <c r="S1235" i="2"/>
  <c r="N1235" i="2"/>
  <c r="D1235" i="2"/>
  <c r="L1235" i="2"/>
  <c r="O1235" i="2"/>
  <c r="R1235" i="2"/>
  <c r="B1237" i="2"/>
  <c r="C1236" i="2"/>
  <c r="H1233" i="2"/>
  <c r="G1233" i="2"/>
  <c r="P1234" i="2"/>
  <c r="Q1234" i="2" l="1"/>
  <c r="F1234" i="2" s="1"/>
  <c r="T1235" i="2"/>
  <c r="U1235" i="2" s="1"/>
  <c r="G1235" i="2" s="1"/>
  <c r="F1233" i="2"/>
  <c r="J1233" i="2" s="1"/>
  <c r="P1235" i="2"/>
  <c r="D1236" i="2"/>
  <c r="N1236" i="2"/>
  <c r="L1236" i="2"/>
  <c r="R1236" i="2"/>
  <c r="K1236" i="2"/>
  <c r="S1236" i="2"/>
  <c r="O1236" i="2"/>
  <c r="M1235" i="2"/>
  <c r="I1233" i="2"/>
  <c r="C1237" i="2"/>
  <c r="B1238" i="2"/>
  <c r="H1234" i="2"/>
  <c r="G1234" i="2"/>
  <c r="E1234" i="2" l="1"/>
  <c r="I1234" i="2" s="1"/>
  <c r="H1235" i="2"/>
  <c r="T1236" i="2"/>
  <c r="U1236" i="2" s="1"/>
  <c r="H1236" i="2" s="1"/>
  <c r="Q1235" i="2"/>
  <c r="E1235" i="2" s="1"/>
  <c r="I1235" i="2" s="1"/>
  <c r="M1236" i="2"/>
  <c r="J1234" i="2"/>
  <c r="D1237" i="2"/>
  <c r="N1237" i="2"/>
  <c r="R1237" i="2"/>
  <c r="S1237" i="2"/>
  <c r="O1237" i="2"/>
  <c r="L1237" i="2"/>
  <c r="K1237" i="2"/>
  <c r="C1238" i="2"/>
  <c r="B1239" i="2"/>
  <c r="P1236" i="2"/>
  <c r="F1235" i="2" l="1"/>
  <c r="J1235" i="2" s="1"/>
  <c r="Q1236" i="2"/>
  <c r="F1236" i="2" s="1"/>
  <c r="J1236" i="2" s="1"/>
  <c r="T1237" i="2"/>
  <c r="U1237" i="2" s="1"/>
  <c r="G1237" i="2" s="1"/>
  <c r="G1236" i="2"/>
  <c r="M1237" i="2"/>
  <c r="C1239" i="2"/>
  <c r="B1240" i="2"/>
  <c r="R1238" i="2"/>
  <c r="N1238" i="2"/>
  <c r="S1238" i="2"/>
  <c r="O1238" i="2"/>
  <c r="D1238" i="2"/>
  <c r="K1238" i="2"/>
  <c r="L1238" i="2"/>
  <c r="P1237" i="2"/>
  <c r="E1236" i="2" l="1"/>
  <c r="I1236" i="2" s="1"/>
  <c r="Q1237" i="2"/>
  <c r="E1237" i="2" s="1"/>
  <c r="I1237" i="2" s="1"/>
  <c r="H1237" i="2"/>
  <c r="T1238" i="2"/>
  <c r="U1238" i="2" s="1"/>
  <c r="G1238" i="2" s="1"/>
  <c r="M1238" i="2"/>
  <c r="P1238" i="2"/>
  <c r="L1239" i="2"/>
  <c r="R1239" i="2"/>
  <c r="K1239" i="2"/>
  <c r="D1239" i="2"/>
  <c r="O1239" i="2"/>
  <c r="S1239" i="2"/>
  <c r="N1239" i="2"/>
  <c r="C1240" i="2"/>
  <c r="B1241" i="2"/>
  <c r="F1237" i="2" l="1"/>
  <c r="J1237" i="2" s="1"/>
  <c r="Q1238" i="2"/>
  <c r="E1238" i="2" s="1"/>
  <c r="I1238" i="2" s="1"/>
  <c r="H1238" i="2"/>
  <c r="D1240" i="2"/>
  <c r="N1240" i="2"/>
  <c r="L1240" i="2"/>
  <c r="R1240" i="2"/>
  <c r="K1240" i="2"/>
  <c r="S1240" i="2"/>
  <c r="O1240" i="2"/>
  <c r="P1239" i="2"/>
  <c r="T1239" i="2"/>
  <c r="U1239" i="2" s="1"/>
  <c r="B1242" i="2"/>
  <c r="C1241" i="2"/>
  <c r="M1239" i="2"/>
  <c r="Q1239" i="2" l="1"/>
  <c r="E1239" i="2" s="1"/>
  <c r="F1238" i="2"/>
  <c r="J1238" i="2" s="1"/>
  <c r="G1239" i="2"/>
  <c r="H1239" i="2"/>
  <c r="M1240" i="2"/>
  <c r="S1241" i="2"/>
  <c r="O1241" i="2"/>
  <c r="L1241" i="2"/>
  <c r="R1241" i="2"/>
  <c r="K1241" i="2"/>
  <c r="D1241" i="2"/>
  <c r="N1241" i="2"/>
  <c r="B1243" i="2"/>
  <c r="C1242" i="2"/>
  <c r="P1240" i="2"/>
  <c r="T1240" i="2"/>
  <c r="U1240" i="2" s="1"/>
  <c r="F1239" i="2" l="1"/>
  <c r="J1239" i="2" s="1"/>
  <c r="T1241" i="2"/>
  <c r="U1241" i="2" s="1"/>
  <c r="G1241" i="2" s="1"/>
  <c r="M1241" i="2"/>
  <c r="I1239" i="2"/>
  <c r="P1241" i="2"/>
  <c r="B1244" i="2"/>
  <c r="C1243" i="2"/>
  <c r="Q1240" i="2"/>
  <c r="G1240" i="2"/>
  <c r="H1240" i="2"/>
  <c r="L1242" i="2"/>
  <c r="R1242" i="2"/>
  <c r="N1242" i="2"/>
  <c r="S1242" i="2"/>
  <c r="O1242" i="2"/>
  <c r="D1242" i="2"/>
  <c r="K1242" i="2"/>
  <c r="T1242" i="2" l="1"/>
  <c r="U1242" i="2" s="1"/>
  <c r="H1242" i="2" s="1"/>
  <c r="H1241" i="2"/>
  <c r="Q1241" i="2"/>
  <c r="F1241" i="2" s="1"/>
  <c r="F1240" i="2"/>
  <c r="J1240" i="2" s="1"/>
  <c r="E1240" i="2"/>
  <c r="I1240" i="2" s="1"/>
  <c r="B1245" i="2"/>
  <c r="C1244" i="2"/>
  <c r="R1243" i="2"/>
  <c r="L1243" i="2"/>
  <c r="D1243" i="2"/>
  <c r="K1243" i="2"/>
  <c r="N1243" i="2"/>
  <c r="S1243" i="2"/>
  <c r="O1243" i="2"/>
  <c r="M1242" i="2"/>
  <c r="P1242" i="2"/>
  <c r="G1242" i="2" l="1"/>
  <c r="J1241" i="2"/>
  <c r="E1241" i="2"/>
  <c r="I1241" i="2" s="1"/>
  <c r="P1243" i="2"/>
  <c r="T1243" i="2"/>
  <c r="U1243" i="2" s="1"/>
  <c r="C1245" i="2"/>
  <c r="B1246" i="2"/>
  <c r="S1244" i="2"/>
  <c r="O1244" i="2"/>
  <c r="R1244" i="2"/>
  <c r="N1244" i="2"/>
  <c r="D1244" i="2"/>
  <c r="K1244" i="2"/>
  <c r="L1244" i="2"/>
  <c r="Q1242" i="2"/>
  <c r="M1243" i="2"/>
  <c r="M1244" i="2" l="1"/>
  <c r="Q1243" i="2"/>
  <c r="E1243" i="2" s="1"/>
  <c r="T1244" i="2"/>
  <c r="U1244" i="2" s="1"/>
  <c r="G1244" i="2" s="1"/>
  <c r="H1243" i="2"/>
  <c r="G1243" i="2"/>
  <c r="N1245" i="2"/>
  <c r="D1245" i="2"/>
  <c r="K1245" i="2"/>
  <c r="S1245" i="2"/>
  <c r="L1245" i="2"/>
  <c r="O1245" i="2"/>
  <c r="R1245" i="2"/>
  <c r="F1242" i="2"/>
  <c r="J1242" i="2" s="1"/>
  <c r="E1242" i="2"/>
  <c r="I1242" i="2" s="1"/>
  <c r="B1247" i="2"/>
  <c r="C1246" i="2"/>
  <c r="P1244" i="2"/>
  <c r="Q1244" i="2" s="1"/>
  <c r="F1243" i="2" l="1"/>
  <c r="J1243" i="2" s="1"/>
  <c r="H1244" i="2"/>
  <c r="T1245" i="2"/>
  <c r="U1245" i="2" s="1"/>
  <c r="G1245" i="2" s="1"/>
  <c r="I1243" i="2"/>
  <c r="C1247" i="2"/>
  <c r="B1248" i="2"/>
  <c r="P1245" i="2"/>
  <c r="M1245" i="2"/>
  <c r="F1244" i="2"/>
  <c r="E1244" i="2"/>
  <c r="I1244" i="2" s="1"/>
  <c r="D1246" i="2"/>
  <c r="K1246" i="2"/>
  <c r="R1246" i="2"/>
  <c r="S1246" i="2"/>
  <c r="O1246" i="2"/>
  <c r="L1246" i="2"/>
  <c r="N1246" i="2"/>
  <c r="T1246" i="2" l="1"/>
  <c r="U1246" i="2" s="1"/>
  <c r="H1246" i="2" s="1"/>
  <c r="H1245" i="2"/>
  <c r="J1244" i="2"/>
  <c r="P1246" i="2"/>
  <c r="Q1245" i="2"/>
  <c r="E1245" i="2" s="1"/>
  <c r="I1245" i="2" s="1"/>
  <c r="M1246" i="2"/>
  <c r="B1249" i="2"/>
  <c r="C1248" i="2"/>
  <c r="L1247" i="2"/>
  <c r="D1247" i="2"/>
  <c r="K1247" i="2"/>
  <c r="R1247" i="2"/>
  <c r="N1247" i="2"/>
  <c r="S1247" i="2"/>
  <c r="O1247" i="2"/>
  <c r="G1246" i="2" l="1"/>
  <c r="T1247" i="2"/>
  <c r="U1247" i="2" s="1"/>
  <c r="G1247" i="2" s="1"/>
  <c r="F1245" i="2"/>
  <c r="J1245" i="2" s="1"/>
  <c r="Q1246" i="2"/>
  <c r="E1246" i="2" s="1"/>
  <c r="P1247" i="2"/>
  <c r="L1248" i="2"/>
  <c r="R1248" i="2"/>
  <c r="S1248" i="2"/>
  <c r="O1248" i="2"/>
  <c r="N1248" i="2"/>
  <c r="D1248" i="2"/>
  <c r="K1248" i="2"/>
  <c r="C1249" i="2"/>
  <c r="B1250" i="2"/>
  <c r="M1247" i="2"/>
  <c r="I1246" i="2" l="1"/>
  <c r="M1248" i="2"/>
  <c r="H1247" i="2"/>
  <c r="T1248" i="2"/>
  <c r="U1248" i="2" s="1"/>
  <c r="G1248" i="2" s="1"/>
  <c r="F1246" i="2"/>
  <c r="J1246" i="2" s="1"/>
  <c r="Q1247" i="2"/>
  <c r="E1247" i="2" s="1"/>
  <c r="I1247" i="2" s="1"/>
  <c r="P1248" i="2"/>
  <c r="R1249" i="2"/>
  <c r="N1249" i="2"/>
  <c r="S1249" i="2"/>
  <c r="O1249" i="2"/>
  <c r="L1249" i="2"/>
  <c r="D1249" i="2"/>
  <c r="K1249" i="2"/>
  <c r="B1251" i="2"/>
  <c r="C1250" i="2"/>
  <c r="T1249" i="2" l="1"/>
  <c r="U1249" i="2" s="1"/>
  <c r="H1249" i="2" s="1"/>
  <c r="H1248" i="2"/>
  <c r="Q1248" i="2"/>
  <c r="E1248" i="2" s="1"/>
  <c r="I1248" i="2" s="1"/>
  <c r="P1249" i="2"/>
  <c r="F1247" i="2"/>
  <c r="J1247" i="2" s="1"/>
  <c r="D1250" i="2"/>
  <c r="O1250" i="2"/>
  <c r="L1250" i="2"/>
  <c r="K1250" i="2"/>
  <c r="S1250" i="2"/>
  <c r="N1250" i="2"/>
  <c r="R1250" i="2"/>
  <c r="M1249" i="2"/>
  <c r="C1251" i="2"/>
  <c r="B1252" i="2"/>
  <c r="G1249" i="2" l="1"/>
  <c r="F1248" i="2"/>
  <c r="J1248" i="2" s="1"/>
  <c r="Q1249" i="2"/>
  <c r="E1249" i="2" s="1"/>
  <c r="M1250" i="2"/>
  <c r="P1250" i="2"/>
  <c r="R1251" i="2"/>
  <c r="L1251" i="2"/>
  <c r="N1251" i="2"/>
  <c r="S1251" i="2"/>
  <c r="K1251" i="2"/>
  <c r="D1251" i="2"/>
  <c r="O1251" i="2"/>
  <c r="B1253" i="2"/>
  <c r="C1252" i="2"/>
  <c r="T1250" i="2"/>
  <c r="U1250" i="2" s="1"/>
  <c r="I1249" i="2" l="1"/>
  <c r="F1249" i="2"/>
  <c r="J1249" i="2" s="1"/>
  <c r="M1251" i="2"/>
  <c r="Q1250" i="2"/>
  <c r="E1250" i="2" s="1"/>
  <c r="T1251" i="2"/>
  <c r="U1251" i="2" s="1"/>
  <c r="H1251" i="2" s="1"/>
  <c r="S1252" i="2"/>
  <c r="O1252" i="2"/>
  <c r="R1252" i="2"/>
  <c r="K1252" i="2"/>
  <c r="D1252" i="2"/>
  <c r="N1252" i="2"/>
  <c r="L1252" i="2"/>
  <c r="P1251" i="2"/>
  <c r="H1250" i="2"/>
  <c r="G1250" i="2"/>
  <c r="C1253" i="2"/>
  <c r="B1254" i="2"/>
  <c r="Q1251" i="2" l="1"/>
  <c r="F1251" i="2" s="1"/>
  <c r="J1251" i="2" s="1"/>
  <c r="T1252" i="2"/>
  <c r="U1252" i="2" s="1"/>
  <c r="H1252" i="2" s="1"/>
  <c r="F1250" i="2"/>
  <c r="J1250" i="2" s="1"/>
  <c r="G1251" i="2"/>
  <c r="B1255" i="2"/>
  <c r="C1254" i="2"/>
  <c r="P1252" i="2"/>
  <c r="L1253" i="2"/>
  <c r="N1253" i="2"/>
  <c r="D1253" i="2"/>
  <c r="K1253" i="2"/>
  <c r="S1253" i="2"/>
  <c r="O1253" i="2"/>
  <c r="R1253" i="2"/>
  <c r="M1252" i="2"/>
  <c r="I1250" i="2"/>
  <c r="E1251" i="2" l="1"/>
  <c r="I1251" i="2" s="1"/>
  <c r="G1252" i="2"/>
  <c r="Q1252" i="2"/>
  <c r="F1252" i="2" s="1"/>
  <c r="J1252" i="2" s="1"/>
  <c r="P1253" i="2"/>
  <c r="B1256" i="2"/>
  <c r="C1255" i="2"/>
  <c r="T1253" i="2"/>
  <c r="U1253" i="2" s="1"/>
  <c r="D1254" i="2"/>
  <c r="K1254" i="2"/>
  <c r="S1254" i="2"/>
  <c r="O1254" i="2"/>
  <c r="L1254" i="2"/>
  <c r="N1254" i="2"/>
  <c r="R1254" i="2"/>
  <c r="M1253" i="2"/>
  <c r="T1254" i="2" l="1"/>
  <c r="U1254" i="2" s="1"/>
  <c r="H1254" i="2" s="1"/>
  <c r="P1254" i="2"/>
  <c r="M1254" i="2"/>
  <c r="E1252" i="2"/>
  <c r="I1252" i="2" s="1"/>
  <c r="Q1253" i="2"/>
  <c r="E1253" i="2" s="1"/>
  <c r="C1256" i="2"/>
  <c r="B1257" i="2"/>
  <c r="D1255" i="2"/>
  <c r="O1255" i="2"/>
  <c r="L1255" i="2"/>
  <c r="R1255" i="2"/>
  <c r="K1255" i="2"/>
  <c r="S1255" i="2"/>
  <c r="N1255" i="2"/>
  <c r="G1253" i="2"/>
  <c r="H1253" i="2"/>
  <c r="G1254" i="2" l="1"/>
  <c r="Q1254" i="2"/>
  <c r="E1254" i="2" s="1"/>
  <c r="M1255" i="2"/>
  <c r="F1253" i="2"/>
  <c r="J1253" i="2" s="1"/>
  <c r="P1255" i="2"/>
  <c r="T1255" i="2"/>
  <c r="U1255" i="2" s="1"/>
  <c r="G1255" i="2" s="1"/>
  <c r="S1256" i="2"/>
  <c r="O1256" i="2"/>
  <c r="L1256" i="2"/>
  <c r="D1256" i="2"/>
  <c r="N1256" i="2"/>
  <c r="R1256" i="2"/>
  <c r="K1256" i="2"/>
  <c r="C1257" i="2"/>
  <c r="B1258" i="2"/>
  <c r="I1253" i="2"/>
  <c r="M1256" i="2" l="1"/>
  <c r="I1254" i="2"/>
  <c r="F1254" i="2"/>
  <c r="J1254" i="2" s="1"/>
  <c r="T1256" i="2"/>
  <c r="U1256" i="2" s="1"/>
  <c r="H1256" i="2" s="1"/>
  <c r="Q1255" i="2"/>
  <c r="F1255" i="2" s="1"/>
  <c r="P1256" i="2"/>
  <c r="H1255" i="2"/>
  <c r="D1257" i="2"/>
  <c r="S1257" i="2"/>
  <c r="O1257" i="2"/>
  <c r="L1257" i="2"/>
  <c r="R1257" i="2"/>
  <c r="K1257" i="2"/>
  <c r="N1257" i="2"/>
  <c r="C1258" i="2"/>
  <c r="B1259" i="2"/>
  <c r="Q1256" i="2" l="1"/>
  <c r="F1256" i="2" s="1"/>
  <c r="J1256" i="2" s="1"/>
  <c r="T1257" i="2"/>
  <c r="U1257" i="2" s="1"/>
  <c r="G1257" i="2" s="1"/>
  <c r="J1255" i="2"/>
  <c r="E1255" i="2"/>
  <c r="I1255" i="2" s="1"/>
  <c r="G1256" i="2"/>
  <c r="P1257" i="2"/>
  <c r="R1258" i="2"/>
  <c r="N1258" i="2"/>
  <c r="S1258" i="2"/>
  <c r="O1258" i="2"/>
  <c r="L1258" i="2"/>
  <c r="D1258" i="2"/>
  <c r="K1258" i="2"/>
  <c r="C1259" i="2"/>
  <c r="B1260" i="2"/>
  <c r="M1257" i="2"/>
  <c r="E1256" i="2" l="1"/>
  <c r="I1256" i="2" s="1"/>
  <c r="H1257" i="2"/>
  <c r="T1258" i="2"/>
  <c r="U1258" i="2" s="1"/>
  <c r="H1258" i="2" s="1"/>
  <c r="Q1257" i="2"/>
  <c r="E1257" i="2" s="1"/>
  <c r="I1257" i="2" s="1"/>
  <c r="P1258" i="2"/>
  <c r="M1258" i="2"/>
  <c r="C1260" i="2"/>
  <c r="B1261" i="2"/>
  <c r="S1259" i="2"/>
  <c r="O1259" i="2"/>
  <c r="L1259" i="2"/>
  <c r="R1259" i="2"/>
  <c r="K1259" i="2"/>
  <c r="D1259" i="2"/>
  <c r="N1259" i="2"/>
  <c r="M1259" i="2" l="1"/>
  <c r="F1257" i="2"/>
  <c r="J1257" i="2" s="1"/>
  <c r="G1258" i="2"/>
  <c r="Q1258" i="2"/>
  <c r="E1258" i="2" s="1"/>
  <c r="T1259" i="2"/>
  <c r="U1259" i="2" s="1"/>
  <c r="G1259" i="2" s="1"/>
  <c r="D1260" i="2"/>
  <c r="K1260" i="2"/>
  <c r="O1260" i="2"/>
  <c r="R1260" i="2"/>
  <c r="S1260" i="2"/>
  <c r="L1260" i="2"/>
  <c r="N1260" i="2"/>
  <c r="P1259" i="2"/>
  <c r="Q1259" i="2" s="1"/>
  <c r="C1261" i="2"/>
  <c r="B1262" i="2"/>
  <c r="T1260" i="2" l="1"/>
  <c r="U1260" i="2" s="1"/>
  <c r="H1260" i="2" s="1"/>
  <c r="P1260" i="2"/>
  <c r="I1258" i="2"/>
  <c r="F1258" i="2"/>
  <c r="J1258" i="2" s="1"/>
  <c r="H1259" i="2"/>
  <c r="E1259" i="2"/>
  <c r="I1259" i="2" s="1"/>
  <c r="F1259" i="2"/>
  <c r="S1261" i="2"/>
  <c r="O1261" i="2"/>
  <c r="R1261" i="2"/>
  <c r="N1261" i="2"/>
  <c r="L1261" i="2"/>
  <c r="D1261" i="2"/>
  <c r="K1261" i="2"/>
  <c r="B1263" i="2"/>
  <c r="C1262" i="2"/>
  <c r="M1260" i="2"/>
  <c r="G1260" i="2" l="1"/>
  <c r="J1259" i="2"/>
  <c r="Q1260" i="2"/>
  <c r="E1260" i="2" s="1"/>
  <c r="T1261" i="2"/>
  <c r="U1261" i="2" s="1"/>
  <c r="H1261" i="2" s="1"/>
  <c r="M1261" i="2"/>
  <c r="R1262" i="2"/>
  <c r="K1262" i="2"/>
  <c r="L1262" i="2"/>
  <c r="D1262" i="2"/>
  <c r="N1262" i="2"/>
  <c r="S1262" i="2"/>
  <c r="O1262" i="2"/>
  <c r="B1264" i="2"/>
  <c r="C1263" i="2"/>
  <c r="P1261" i="2"/>
  <c r="Q1261" i="2" l="1"/>
  <c r="E1261" i="2" s="1"/>
  <c r="I1260" i="2"/>
  <c r="F1260" i="2"/>
  <c r="J1260" i="2" s="1"/>
  <c r="G1261" i="2"/>
  <c r="P1262" i="2"/>
  <c r="M1262" i="2"/>
  <c r="T1262" i="2"/>
  <c r="U1262" i="2" s="1"/>
  <c r="S1263" i="2"/>
  <c r="O1263" i="2"/>
  <c r="L1263" i="2"/>
  <c r="R1263" i="2"/>
  <c r="N1263" i="2"/>
  <c r="D1263" i="2"/>
  <c r="K1263" i="2"/>
  <c r="C1264" i="2"/>
  <c r="B1265" i="2"/>
  <c r="F1261" i="2" l="1"/>
  <c r="J1261" i="2" s="1"/>
  <c r="M1263" i="2"/>
  <c r="Q1262" i="2"/>
  <c r="F1262" i="2" s="1"/>
  <c r="I1261" i="2"/>
  <c r="P1263" i="2"/>
  <c r="H1262" i="2"/>
  <c r="G1262" i="2"/>
  <c r="B1266" i="2"/>
  <c r="C1265" i="2"/>
  <c r="D1264" i="2"/>
  <c r="K1264" i="2"/>
  <c r="L1264" i="2"/>
  <c r="N1264" i="2"/>
  <c r="S1264" i="2"/>
  <c r="O1264" i="2"/>
  <c r="R1264" i="2"/>
  <c r="T1263" i="2"/>
  <c r="U1263" i="2" s="1"/>
  <c r="Q1263" i="2" l="1"/>
  <c r="E1263" i="2" s="1"/>
  <c r="E1262" i="2"/>
  <c r="I1262" i="2" s="1"/>
  <c r="M1264" i="2"/>
  <c r="J1262" i="2"/>
  <c r="H1263" i="2"/>
  <c r="G1263" i="2"/>
  <c r="C1266" i="2"/>
  <c r="B1267" i="2"/>
  <c r="T1264" i="2"/>
  <c r="U1264" i="2" s="1"/>
  <c r="R1265" i="2"/>
  <c r="N1265" i="2"/>
  <c r="D1265" i="2"/>
  <c r="K1265" i="2"/>
  <c r="S1265" i="2"/>
  <c r="O1265" i="2"/>
  <c r="L1265" i="2"/>
  <c r="P1264" i="2"/>
  <c r="F1263" i="2" l="1"/>
  <c r="J1263" i="2" s="1"/>
  <c r="Q1264" i="2"/>
  <c r="F1264" i="2" s="1"/>
  <c r="M1265" i="2"/>
  <c r="T1265" i="2"/>
  <c r="U1265" i="2" s="1"/>
  <c r="I1263" i="2"/>
  <c r="R1266" i="2"/>
  <c r="N1266" i="2"/>
  <c r="D1266" i="2"/>
  <c r="K1266" i="2"/>
  <c r="S1266" i="2"/>
  <c r="O1266" i="2"/>
  <c r="L1266" i="2"/>
  <c r="C1267" i="2"/>
  <c r="B1268" i="2"/>
  <c r="P1265" i="2"/>
  <c r="G1264" i="2"/>
  <c r="H1264" i="2"/>
  <c r="Q1265" i="2" l="1"/>
  <c r="F1265" i="2" s="1"/>
  <c r="E1264" i="2"/>
  <c r="I1264" i="2" s="1"/>
  <c r="B1269" i="2"/>
  <c r="C1268" i="2"/>
  <c r="T1266" i="2"/>
  <c r="U1266" i="2" s="1"/>
  <c r="J1264" i="2"/>
  <c r="P1266" i="2"/>
  <c r="H1265" i="2"/>
  <c r="G1265" i="2"/>
  <c r="S1267" i="2"/>
  <c r="N1267" i="2"/>
  <c r="D1267" i="2"/>
  <c r="O1267" i="2"/>
  <c r="R1267" i="2"/>
  <c r="K1267" i="2"/>
  <c r="L1267" i="2"/>
  <c r="M1266" i="2"/>
  <c r="E1265" i="2" l="1"/>
  <c r="I1265" i="2" s="1"/>
  <c r="T1267" i="2"/>
  <c r="U1267" i="2" s="1"/>
  <c r="H1267" i="2" s="1"/>
  <c r="L1268" i="2"/>
  <c r="R1268" i="2"/>
  <c r="K1268" i="2"/>
  <c r="D1268" i="2"/>
  <c r="N1268" i="2"/>
  <c r="S1268" i="2"/>
  <c r="O1268" i="2"/>
  <c r="Q1266" i="2"/>
  <c r="B1270" i="2"/>
  <c r="C1269" i="2"/>
  <c r="G1266" i="2"/>
  <c r="H1266" i="2"/>
  <c r="J1265" i="2"/>
  <c r="M1267" i="2"/>
  <c r="P1267" i="2"/>
  <c r="G1267" i="2" l="1"/>
  <c r="P1268" i="2"/>
  <c r="S1269" i="2"/>
  <c r="O1269" i="2"/>
  <c r="R1269" i="2"/>
  <c r="L1269" i="2"/>
  <c r="K1269" i="2"/>
  <c r="D1269" i="2"/>
  <c r="N1269" i="2"/>
  <c r="C1270" i="2"/>
  <c r="B1271" i="2"/>
  <c r="T1268" i="2"/>
  <c r="U1268" i="2" s="1"/>
  <c r="M1268" i="2"/>
  <c r="E1266" i="2"/>
  <c r="I1266" i="2" s="1"/>
  <c r="F1266" i="2"/>
  <c r="J1266" i="2" s="1"/>
  <c r="Q1267" i="2"/>
  <c r="T1269" i="2" l="1"/>
  <c r="U1269" i="2" s="1"/>
  <c r="H1269" i="2" s="1"/>
  <c r="Q1268" i="2"/>
  <c r="F1268" i="2" s="1"/>
  <c r="M1269" i="2"/>
  <c r="G1268" i="2"/>
  <c r="H1268" i="2"/>
  <c r="B1272" i="2"/>
  <c r="C1271" i="2"/>
  <c r="E1267" i="2"/>
  <c r="I1267" i="2" s="1"/>
  <c r="F1267" i="2"/>
  <c r="J1267" i="2" s="1"/>
  <c r="D1270" i="2"/>
  <c r="K1270" i="2"/>
  <c r="S1270" i="2"/>
  <c r="O1270" i="2"/>
  <c r="L1270" i="2"/>
  <c r="N1270" i="2"/>
  <c r="R1270" i="2"/>
  <c r="P1269" i="2"/>
  <c r="Q1269" i="2" l="1"/>
  <c r="E1269" i="2" s="1"/>
  <c r="T1270" i="2"/>
  <c r="U1270" i="2" s="1"/>
  <c r="G1270" i="2" s="1"/>
  <c r="G1269" i="2"/>
  <c r="J1268" i="2"/>
  <c r="M1270" i="2"/>
  <c r="E1268" i="2"/>
  <c r="I1268" i="2" s="1"/>
  <c r="P1270" i="2"/>
  <c r="C1272" i="2"/>
  <c r="B1273" i="2"/>
  <c r="R1271" i="2"/>
  <c r="K1271" i="2"/>
  <c r="S1271" i="2"/>
  <c r="N1271" i="2"/>
  <c r="D1271" i="2"/>
  <c r="L1271" i="2"/>
  <c r="O1271" i="2"/>
  <c r="F1269" i="2" l="1"/>
  <c r="J1269" i="2" s="1"/>
  <c r="H1270" i="2"/>
  <c r="I1269" i="2"/>
  <c r="Q1270" i="2"/>
  <c r="F1270" i="2" s="1"/>
  <c r="M1271" i="2"/>
  <c r="L1272" i="2"/>
  <c r="D1272" i="2"/>
  <c r="K1272" i="2"/>
  <c r="R1272" i="2"/>
  <c r="N1272" i="2"/>
  <c r="S1272" i="2"/>
  <c r="O1272" i="2"/>
  <c r="C1273" i="2"/>
  <c r="B1274" i="2"/>
  <c r="P1271" i="2"/>
  <c r="T1271" i="2"/>
  <c r="U1271" i="2" s="1"/>
  <c r="J1270" i="2" l="1"/>
  <c r="E1270" i="2"/>
  <c r="I1270" i="2" s="1"/>
  <c r="T1272" i="2"/>
  <c r="U1272" i="2" s="1"/>
  <c r="G1272" i="2" s="1"/>
  <c r="Q1271" i="2"/>
  <c r="G1271" i="2"/>
  <c r="H1271" i="2"/>
  <c r="C1274" i="2"/>
  <c r="B1275" i="2"/>
  <c r="P1272" i="2"/>
  <c r="D1273" i="2"/>
  <c r="K1273" i="2"/>
  <c r="R1273" i="2"/>
  <c r="L1273" i="2"/>
  <c r="N1273" i="2"/>
  <c r="S1273" i="2"/>
  <c r="O1273" i="2"/>
  <c r="M1272" i="2"/>
  <c r="Q1272" i="2" l="1"/>
  <c r="E1272" i="2" s="1"/>
  <c r="I1272" i="2" s="1"/>
  <c r="H1272" i="2"/>
  <c r="M1273" i="2"/>
  <c r="L1274" i="2"/>
  <c r="R1274" i="2"/>
  <c r="D1274" i="2"/>
  <c r="S1274" i="2"/>
  <c r="O1274" i="2"/>
  <c r="N1274" i="2"/>
  <c r="K1274" i="2"/>
  <c r="P1273" i="2"/>
  <c r="C1275" i="2"/>
  <c r="B1276" i="2"/>
  <c r="F1271" i="2"/>
  <c r="J1271" i="2" s="1"/>
  <c r="E1271" i="2"/>
  <c r="I1271" i="2" s="1"/>
  <c r="T1273" i="2"/>
  <c r="U1273" i="2" s="1"/>
  <c r="M1274" i="2" l="1"/>
  <c r="F1272" i="2"/>
  <c r="J1272" i="2" s="1"/>
  <c r="Q1273" i="2"/>
  <c r="E1273" i="2" s="1"/>
  <c r="P1274" i="2"/>
  <c r="T1274" i="2"/>
  <c r="U1274" i="2" s="1"/>
  <c r="H1274" i="2" s="1"/>
  <c r="G1273" i="2"/>
  <c r="H1273" i="2"/>
  <c r="S1275" i="2"/>
  <c r="O1275" i="2"/>
  <c r="L1275" i="2"/>
  <c r="K1275" i="2"/>
  <c r="D1275" i="2"/>
  <c r="R1275" i="2"/>
  <c r="N1275" i="2"/>
  <c r="B1277" i="2"/>
  <c r="C1276" i="2"/>
  <c r="Q1274" i="2" l="1"/>
  <c r="E1274" i="2" s="1"/>
  <c r="F1273" i="2"/>
  <c r="J1273" i="2" s="1"/>
  <c r="M1275" i="2"/>
  <c r="G1274" i="2"/>
  <c r="I1273" i="2"/>
  <c r="C1277" i="2"/>
  <c r="B1278" i="2"/>
  <c r="D1276" i="2"/>
  <c r="N1276" i="2"/>
  <c r="S1276" i="2"/>
  <c r="O1276" i="2"/>
  <c r="L1276" i="2"/>
  <c r="R1276" i="2"/>
  <c r="K1276" i="2"/>
  <c r="T1275" i="2"/>
  <c r="U1275" i="2" s="1"/>
  <c r="P1275" i="2"/>
  <c r="M1276" i="2" l="1"/>
  <c r="F1274" i="2"/>
  <c r="J1274" i="2" s="1"/>
  <c r="Q1275" i="2"/>
  <c r="F1275" i="2" s="1"/>
  <c r="I1274" i="2"/>
  <c r="T1276" i="2"/>
  <c r="U1276" i="2" s="1"/>
  <c r="H1276" i="2" s="1"/>
  <c r="R1277" i="2"/>
  <c r="N1277" i="2"/>
  <c r="L1277" i="2"/>
  <c r="D1277" i="2"/>
  <c r="K1277" i="2"/>
  <c r="S1277" i="2"/>
  <c r="O1277" i="2"/>
  <c r="H1275" i="2"/>
  <c r="G1275" i="2"/>
  <c r="B1279" i="2"/>
  <c r="C1278" i="2"/>
  <c r="P1276" i="2"/>
  <c r="Q1276" i="2" s="1"/>
  <c r="J1275" i="2" l="1"/>
  <c r="E1275" i="2"/>
  <c r="I1275" i="2" s="1"/>
  <c r="G1276" i="2"/>
  <c r="M1277" i="2"/>
  <c r="F1276" i="2"/>
  <c r="J1276" i="2" s="1"/>
  <c r="E1276" i="2"/>
  <c r="T1277" i="2"/>
  <c r="U1277" i="2" s="1"/>
  <c r="B1280" i="2"/>
  <c r="C1279" i="2"/>
  <c r="P1277" i="2"/>
  <c r="L1278" i="2"/>
  <c r="N1278" i="2"/>
  <c r="D1278" i="2"/>
  <c r="K1278" i="2"/>
  <c r="S1278" i="2"/>
  <c r="O1278" i="2"/>
  <c r="R1278" i="2"/>
  <c r="I1276" i="2" l="1"/>
  <c r="Q1277" i="2"/>
  <c r="F1277" i="2" s="1"/>
  <c r="B1281" i="2"/>
  <c r="C1280" i="2"/>
  <c r="P1278" i="2"/>
  <c r="S1279" i="2"/>
  <c r="O1279" i="2"/>
  <c r="L1279" i="2"/>
  <c r="N1279" i="2"/>
  <c r="D1279" i="2"/>
  <c r="K1279" i="2"/>
  <c r="R1279" i="2"/>
  <c r="T1278" i="2"/>
  <c r="U1278" i="2" s="1"/>
  <c r="M1278" i="2"/>
  <c r="H1277" i="2"/>
  <c r="G1277" i="2"/>
  <c r="P1279" i="2" l="1"/>
  <c r="E1277" i="2"/>
  <c r="I1277" i="2" s="1"/>
  <c r="M1279" i="2"/>
  <c r="Q1278" i="2"/>
  <c r="E1278" i="2" s="1"/>
  <c r="G1278" i="2"/>
  <c r="H1278" i="2"/>
  <c r="J1277" i="2"/>
  <c r="C1281" i="2"/>
  <c r="B1282" i="2"/>
  <c r="D1280" i="2"/>
  <c r="K1280" i="2"/>
  <c r="S1280" i="2"/>
  <c r="O1280" i="2"/>
  <c r="L1280" i="2"/>
  <c r="R1280" i="2"/>
  <c r="N1280" i="2"/>
  <c r="T1279" i="2"/>
  <c r="U1279" i="2" s="1"/>
  <c r="Q1279" i="2" l="1"/>
  <c r="F1279" i="2" s="1"/>
  <c r="I1278" i="2"/>
  <c r="T1280" i="2"/>
  <c r="U1280" i="2" s="1"/>
  <c r="H1280" i="2" s="1"/>
  <c r="F1278" i="2"/>
  <c r="J1278" i="2" s="1"/>
  <c r="H1279" i="2"/>
  <c r="G1279" i="2"/>
  <c r="D1281" i="2"/>
  <c r="K1281" i="2"/>
  <c r="S1281" i="2"/>
  <c r="O1281" i="2"/>
  <c r="L1281" i="2"/>
  <c r="R1281" i="2"/>
  <c r="N1281" i="2"/>
  <c r="M1280" i="2"/>
  <c r="C1282" i="2"/>
  <c r="B1283" i="2"/>
  <c r="P1280" i="2"/>
  <c r="E1279" i="2" l="1"/>
  <c r="I1279" i="2" s="1"/>
  <c r="J1279" i="2"/>
  <c r="G1280" i="2"/>
  <c r="P1281" i="2"/>
  <c r="Q1280" i="2"/>
  <c r="F1280" i="2" s="1"/>
  <c r="J1280" i="2" s="1"/>
  <c r="L1282" i="2"/>
  <c r="D1282" i="2"/>
  <c r="N1282" i="2"/>
  <c r="S1282" i="2"/>
  <c r="O1282" i="2"/>
  <c r="R1282" i="2"/>
  <c r="K1282" i="2"/>
  <c r="B1284" i="2"/>
  <c r="C1283" i="2"/>
  <c r="T1281" i="2"/>
  <c r="U1281" i="2" s="1"/>
  <c r="M1281" i="2"/>
  <c r="M1282" i="2" l="1"/>
  <c r="E1280" i="2"/>
  <c r="I1280" i="2" s="1"/>
  <c r="T1282" i="2"/>
  <c r="U1282" i="2" s="1"/>
  <c r="G1282" i="2" s="1"/>
  <c r="Q1281" i="2"/>
  <c r="E1281" i="2" s="1"/>
  <c r="P1282" i="2"/>
  <c r="Q1282" i="2" s="1"/>
  <c r="D1283" i="2"/>
  <c r="O1283" i="2"/>
  <c r="S1283" i="2"/>
  <c r="K1283" i="2"/>
  <c r="L1283" i="2"/>
  <c r="R1283" i="2"/>
  <c r="N1283" i="2"/>
  <c r="C1284" i="2"/>
  <c r="B1285" i="2"/>
  <c r="G1281" i="2"/>
  <c r="H1281" i="2"/>
  <c r="T1283" i="2" l="1"/>
  <c r="U1283" i="2" s="1"/>
  <c r="H1283" i="2" s="1"/>
  <c r="H1282" i="2"/>
  <c r="M1283" i="2"/>
  <c r="F1281" i="2"/>
  <c r="J1281" i="2" s="1"/>
  <c r="E1282" i="2"/>
  <c r="I1282" i="2" s="1"/>
  <c r="F1282" i="2"/>
  <c r="P1283" i="2"/>
  <c r="I1281" i="2"/>
  <c r="R1284" i="2"/>
  <c r="N1284" i="2"/>
  <c r="D1284" i="2"/>
  <c r="K1284" i="2"/>
  <c r="S1284" i="2"/>
  <c r="O1284" i="2"/>
  <c r="L1284" i="2"/>
  <c r="B1286" i="2"/>
  <c r="C1285" i="2"/>
  <c r="Q1283" i="2" l="1"/>
  <c r="E1283" i="2" s="1"/>
  <c r="G1283" i="2"/>
  <c r="J1282" i="2"/>
  <c r="P1284" i="2"/>
  <c r="B1287" i="2"/>
  <c r="C1286" i="2"/>
  <c r="M1284" i="2"/>
  <c r="S1285" i="2"/>
  <c r="O1285" i="2"/>
  <c r="R1285" i="2"/>
  <c r="K1285" i="2"/>
  <c r="D1285" i="2"/>
  <c r="N1285" i="2"/>
  <c r="L1285" i="2"/>
  <c r="T1284" i="2"/>
  <c r="U1284" i="2" s="1"/>
  <c r="F1283" i="2" l="1"/>
  <c r="J1283" i="2" s="1"/>
  <c r="P1285" i="2"/>
  <c r="I1283" i="2"/>
  <c r="T1285" i="2"/>
  <c r="U1285" i="2" s="1"/>
  <c r="H1285" i="2" s="1"/>
  <c r="Q1284" i="2"/>
  <c r="F1284" i="2" s="1"/>
  <c r="R1286" i="2"/>
  <c r="N1286" i="2"/>
  <c r="D1286" i="2"/>
  <c r="K1286" i="2"/>
  <c r="O1286" i="2"/>
  <c r="L1286" i="2"/>
  <c r="S1286" i="2"/>
  <c r="G1284" i="2"/>
  <c r="H1284" i="2"/>
  <c r="M1285" i="2"/>
  <c r="C1287" i="2"/>
  <c r="B1288" i="2"/>
  <c r="Q1285" i="2" l="1"/>
  <c r="E1285" i="2" s="1"/>
  <c r="G1285" i="2"/>
  <c r="E1284" i="2"/>
  <c r="I1284" i="2" s="1"/>
  <c r="J1284" i="2"/>
  <c r="M1286" i="2"/>
  <c r="O1287" i="2"/>
  <c r="L1287" i="2"/>
  <c r="R1287" i="2"/>
  <c r="N1287" i="2"/>
  <c r="S1287" i="2"/>
  <c r="K1287" i="2"/>
  <c r="D1287" i="2"/>
  <c r="T1286" i="2"/>
  <c r="U1286" i="2" s="1"/>
  <c r="C1288" i="2"/>
  <c r="B1289" i="2"/>
  <c r="P1286" i="2"/>
  <c r="M1287" i="2" l="1"/>
  <c r="F1285" i="2"/>
  <c r="J1285" i="2" s="1"/>
  <c r="I1285" i="2"/>
  <c r="T1287" i="2"/>
  <c r="U1287" i="2" s="1"/>
  <c r="H1287" i="2" s="1"/>
  <c r="C1289" i="2"/>
  <c r="B1290" i="2"/>
  <c r="H1286" i="2"/>
  <c r="G1286" i="2"/>
  <c r="P1287" i="2"/>
  <c r="Q1287" i="2" s="1"/>
  <c r="Q1286" i="2"/>
  <c r="D1288" i="2"/>
  <c r="N1288" i="2"/>
  <c r="L1288" i="2"/>
  <c r="R1288" i="2"/>
  <c r="K1288" i="2"/>
  <c r="S1288" i="2"/>
  <c r="O1288" i="2"/>
  <c r="T1288" i="2" l="1"/>
  <c r="U1288" i="2" s="1"/>
  <c r="G1288" i="2" s="1"/>
  <c r="G1287" i="2"/>
  <c r="E1287" i="2"/>
  <c r="F1287" i="2"/>
  <c r="J1287" i="2" s="1"/>
  <c r="S1289" i="2"/>
  <c r="O1289" i="2"/>
  <c r="R1289" i="2"/>
  <c r="L1289" i="2"/>
  <c r="K1289" i="2"/>
  <c r="D1289" i="2"/>
  <c r="N1289" i="2"/>
  <c r="C1290" i="2"/>
  <c r="B1291" i="2"/>
  <c r="M1288" i="2"/>
  <c r="E1286" i="2"/>
  <c r="I1286" i="2" s="1"/>
  <c r="F1286" i="2"/>
  <c r="J1286" i="2" s="1"/>
  <c r="P1288" i="2"/>
  <c r="M1289" i="2" l="1"/>
  <c r="T1289" i="2"/>
  <c r="U1289" i="2" s="1"/>
  <c r="G1289" i="2" s="1"/>
  <c r="H1288" i="2"/>
  <c r="I1287" i="2"/>
  <c r="Q1288" i="2"/>
  <c r="E1288" i="2" s="1"/>
  <c r="I1288" i="2" s="1"/>
  <c r="B1292" i="2"/>
  <c r="C1291" i="2"/>
  <c r="D1290" i="2"/>
  <c r="N1290" i="2"/>
  <c r="S1290" i="2"/>
  <c r="O1290" i="2"/>
  <c r="R1290" i="2"/>
  <c r="K1290" i="2"/>
  <c r="L1290" i="2"/>
  <c r="P1289" i="2"/>
  <c r="Q1289" i="2" l="1"/>
  <c r="E1289" i="2" s="1"/>
  <c r="I1289" i="2" s="1"/>
  <c r="M1290" i="2"/>
  <c r="H1289" i="2"/>
  <c r="P1290" i="2"/>
  <c r="F1288" i="2"/>
  <c r="J1288" i="2" s="1"/>
  <c r="C1292" i="2"/>
  <c r="B1293" i="2"/>
  <c r="R1291" i="2"/>
  <c r="D1291" i="2"/>
  <c r="N1291" i="2"/>
  <c r="S1291" i="2"/>
  <c r="O1291" i="2"/>
  <c r="L1291" i="2"/>
  <c r="K1291" i="2"/>
  <c r="T1290" i="2"/>
  <c r="U1290" i="2" s="1"/>
  <c r="F1289" i="2" l="1"/>
  <c r="J1289" i="2" s="1"/>
  <c r="M1291" i="2"/>
  <c r="Q1290" i="2"/>
  <c r="F1290" i="2" s="1"/>
  <c r="P1291" i="2"/>
  <c r="H1290" i="2"/>
  <c r="G1290" i="2"/>
  <c r="T1291" i="2"/>
  <c r="U1291" i="2" s="1"/>
  <c r="B1294" i="2"/>
  <c r="C1293" i="2"/>
  <c r="R1292" i="2"/>
  <c r="N1292" i="2"/>
  <c r="K1292" i="2"/>
  <c r="S1292" i="2"/>
  <c r="O1292" i="2"/>
  <c r="D1292" i="2"/>
  <c r="L1292" i="2"/>
  <c r="Q1291" i="2" l="1"/>
  <c r="E1291" i="2" s="1"/>
  <c r="T1292" i="2"/>
  <c r="U1292" i="2" s="1"/>
  <c r="H1292" i="2" s="1"/>
  <c r="E1290" i="2"/>
  <c r="I1290" i="2" s="1"/>
  <c r="J1290" i="2"/>
  <c r="G1291" i="2"/>
  <c r="H1291" i="2"/>
  <c r="C1294" i="2"/>
  <c r="B1295" i="2"/>
  <c r="M1292" i="2"/>
  <c r="L1293" i="2"/>
  <c r="K1293" i="2"/>
  <c r="O1293" i="2"/>
  <c r="R1293" i="2"/>
  <c r="T1293" i="2" s="1"/>
  <c r="U1293" i="2" s="1"/>
  <c r="D1293" i="2"/>
  <c r="N1293" i="2"/>
  <c r="S1293" i="2"/>
  <c r="P1292" i="2"/>
  <c r="F1291" i="2" l="1"/>
  <c r="J1291" i="2" s="1"/>
  <c r="G1292" i="2"/>
  <c r="I1291" i="2"/>
  <c r="G1293" i="2"/>
  <c r="H1293" i="2"/>
  <c r="Q1292" i="2"/>
  <c r="S1294" i="2"/>
  <c r="O1294" i="2"/>
  <c r="K1294" i="2"/>
  <c r="L1294" i="2"/>
  <c r="R1294" i="2"/>
  <c r="D1294" i="2"/>
  <c r="N1294" i="2"/>
  <c r="P1293" i="2"/>
  <c r="M1293" i="2"/>
  <c r="C1295" i="2"/>
  <c r="B1296" i="2"/>
  <c r="T1294" i="2" l="1"/>
  <c r="U1294" i="2" s="1"/>
  <c r="H1294" i="2" s="1"/>
  <c r="P1294" i="2"/>
  <c r="Q1293" i="2"/>
  <c r="F1293" i="2" s="1"/>
  <c r="J1293" i="2" s="1"/>
  <c r="M1294" i="2"/>
  <c r="D1295" i="2"/>
  <c r="N1295" i="2"/>
  <c r="O1295" i="2"/>
  <c r="L1295" i="2"/>
  <c r="R1295" i="2"/>
  <c r="K1295" i="2"/>
  <c r="S1295" i="2"/>
  <c r="B1297" i="2"/>
  <c r="C1296" i="2"/>
  <c r="E1292" i="2"/>
  <c r="I1292" i="2" s="1"/>
  <c r="F1292" i="2"/>
  <c r="J1292" i="2" s="1"/>
  <c r="G1294" i="2" l="1"/>
  <c r="Q1294" i="2"/>
  <c r="E1294" i="2" s="1"/>
  <c r="E1293" i="2"/>
  <c r="I1293" i="2" s="1"/>
  <c r="C1297" i="2"/>
  <c r="B1298" i="2"/>
  <c r="S1296" i="2"/>
  <c r="O1296" i="2"/>
  <c r="L1296" i="2"/>
  <c r="R1296" i="2"/>
  <c r="K1296" i="2"/>
  <c r="D1296" i="2"/>
  <c r="N1296" i="2"/>
  <c r="T1295" i="2"/>
  <c r="U1295" i="2" s="1"/>
  <c r="M1295" i="2"/>
  <c r="P1295" i="2"/>
  <c r="M1296" i="2" l="1"/>
  <c r="I1294" i="2"/>
  <c r="T1296" i="2"/>
  <c r="U1296" i="2" s="1"/>
  <c r="H1296" i="2" s="1"/>
  <c r="F1294" i="2"/>
  <c r="J1294" i="2" s="1"/>
  <c r="Q1295" i="2"/>
  <c r="F1295" i="2" s="1"/>
  <c r="G1295" i="2"/>
  <c r="H1295" i="2"/>
  <c r="R1297" i="2"/>
  <c r="N1297" i="2"/>
  <c r="D1297" i="2"/>
  <c r="K1297" i="2"/>
  <c r="L1297" i="2"/>
  <c r="S1297" i="2"/>
  <c r="O1297" i="2"/>
  <c r="P1296" i="2"/>
  <c r="Q1296" i="2" s="1"/>
  <c r="C1298" i="2"/>
  <c r="B1299" i="2"/>
  <c r="G1296" i="2" l="1"/>
  <c r="E1295" i="2"/>
  <c r="I1295" i="2" s="1"/>
  <c r="T1297" i="2"/>
  <c r="U1297" i="2" s="1"/>
  <c r="G1297" i="2" s="1"/>
  <c r="M1297" i="2"/>
  <c r="E1296" i="2"/>
  <c r="F1296" i="2"/>
  <c r="J1296" i="2" s="1"/>
  <c r="J1295" i="2"/>
  <c r="B1300" i="2"/>
  <c r="C1299" i="2"/>
  <c r="P1297" i="2"/>
  <c r="R1298" i="2"/>
  <c r="N1298" i="2"/>
  <c r="S1298" i="2"/>
  <c r="O1298" i="2"/>
  <c r="L1298" i="2"/>
  <c r="D1298" i="2"/>
  <c r="K1298" i="2"/>
  <c r="Q1297" i="2" l="1"/>
  <c r="F1297" i="2" s="1"/>
  <c r="I1296" i="2"/>
  <c r="H1297" i="2"/>
  <c r="T1298" i="2"/>
  <c r="U1298" i="2" s="1"/>
  <c r="H1298" i="2" s="1"/>
  <c r="B1301" i="2"/>
  <c r="C1300" i="2"/>
  <c r="D1299" i="2"/>
  <c r="N1299" i="2"/>
  <c r="R1299" i="2"/>
  <c r="O1299" i="2"/>
  <c r="L1299" i="2"/>
  <c r="S1299" i="2"/>
  <c r="K1299" i="2"/>
  <c r="P1298" i="2"/>
  <c r="M1298" i="2"/>
  <c r="E1297" i="2" l="1"/>
  <c r="I1297" i="2" s="1"/>
  <c r="M1299" i="2"/>
  <c r="J1297" i="2"/>
  <c r="G1298" i="2"/>
  <c r="T1299" i="2"/>
  <c r="U1299" i="2" s="1"/>
  <c r="H1299" i="2" s="1"/>
  <c r="C1301" i="2"/>
  <c r="B1302" i="2"/>
  <c r="S1300" i="2"/>
  <c r="O1300" i="2"/>
  <c r="L1300" i="2"/>
  <c r="R1300" i="2"/>
  <c r="K1300" i="2"/>
  <c r="D1300" i="2"/>
  <c r="N1300" i="2"/>
  <c r="Q1298" i="2"/>
  <c r="P1299" i="2"/>
  <c r="Q1299" i="2" l="1"/>
  <c r="F1299" i="2" s="1"/>
  <c r="J1299" i="2" s="1"/>
  <c r="M1300" i="2"/>
  <c r="G1299" i="2"/>
  <c r="E1298" i="2"/>
  <c r="I1298" i="2" s="1"/>
  <c r="F1298" i="2"/>
  <c r="J1298" i="2" s="1"/>
  <c r="L1301" i="2"/>
  <c r="D1301" i="2"/>
  <c r="K1301" i="2"/>
  <c r="R1301" i="2"/>
  <c r="N1301" i="2"/>
  <c r="S1301" i="2"/>
  <c r="O1301" i="2"/>
  <c r="P1300" i="2"/>
  <c r="Q1300" i="2" s="1"/>
  <c r="C1302" i="2"/>
  <c r="B1303" i="2"/>
  <c r="T1300" i="2"/>
  <c r="U1300" i="2" s="1"/>
  <c r="E1299" i="2" l="1"/>
  <c r="I1299" i="2" s="1"/>
  <c r="M1301" i="2"/>
  <c r="E1300" i="2"/>
  <c r="F1300" i="2"/>
  <c r="S1302" i="2"/>
  <c r="O1302" i="2"/>
  <c r="L1302" i="2"/>
  <c r="R1302" i="2"/>
  <c r="K1302" i="2"/>
  <c r="D1302" i="2"/>
  <c r="N1302" i="2"/>
  <c r="B1304" i="2"/>
  <c r="C1303" i="2"/>
  <c r="T1301" i="2"/>
  <c r="U1301" i="2" s="1"/>
  <c r="G1300" i="2"/>
  <c r="H1300" i="2"/>
  <c r="P1301" i="2"/>
  <c r="Q1301" i="2" l="1"/>
  <c r="F1301" i="2" s="1"/>
  <c r="T1302" i="2"/>
  <c r="U1302" i="2" s="1"/>
  <c r="G1302" i="2" s="1"/>
  <c r="P1302" i="2"/>
  <c r="G1301" i="2"/>
  <c r="H1301" i="2"/>
  <c r="J1300" i="2"/>
  <c r="C1304" i="2"/>
  <c r="B1305" i="2"/>
  <c r="D1303" i="2"/>
  <c r="O1303" i="2"/>
  <c r="S1303" i="2"/>
  <c r="N1303" i="2"/>
  <c r="L1303" i="2"/>
  <c r="R1303" i="2"/>
  <c r="K1303" i="2"/>
  <c r="I1300" i="2"/>
  <c r="M1302" i="2"/>
  <c r="E1301" i="2" l="1"/>
  <c r="I1301" i="2" s="1"/>
  <c r="T1303" i="2"/>
  <c r="U1303" i="2" s="1"/>
  <c r="G1303" i="2" s="1"/>
  <c r="M1303" i="2"/>
  <c r="H1302" i="2"/>
  <c r="Q1302" i="2"/>
  <c r="E1302" i="2" s="1"/>
  <c r="I1302" i="2" s="1"/>
  <c r="P1303" i="2"/>
  <c r="J1301" i="2"/>
  <c r="C1305" i="2"/>
  <c r="B1306" i="2"/>
  <c r="R1304" i="2"/>
  <c r="K1304" i="2"/>
  <c r="D1304" i="2"/>
  <c r="N1304" i="2"/>
  <c r="S1304" i="2"/>
  <c r="L1304" i="2"/>
  <c r="O1304" i="2"/>
  <c r="Q1303" i="2" l="1"/>
  <c r="E1303" i="2" s="1"/>
  <c r="I1303" i="2" s="1"/>
  <c r="H1303" i="2"/>
  <c r="F1302" i="2"/>
  <c r="J1302" i="2" s="1"/>
  <c r="P1304" i="2"/>
  <c r="S1305" i="2"/>
  <c r="O1305" i="2"/>
  <c r="L1305" i="2"/>
  <c r="R1305" i="2"/>
  <c r="K1305" i="2"/>
  <c r="D1305" i="2"/>
  <c r="N1305" i="2"/>
  <c r="T1304" i="2"/>
  <c r="U1304" i="2" s="1"/>
  <c r="B1307" i="2"/>
  <c r="C1306" i="2"/>
  <c r="M1304" i="2"/>
  <c r="F1303" i="2" l="1"/>
  <c r="J1303" i="2" s="1"/>
  <c r="T1305" i="2"/>
  <c r="U1305" i="2" s="1"/>
  <c r="G1305" i="2" s="1"/>
  <c r="Q1304" i="2"/>
  <c r="P1305" i="2"/>
  <c r="D1306" i="2"/>
  <c r="N1306" i="2"/>
  <c r="S1306" i="2"/>
  <c r="O1306" i="2"/>
  <c r="L1306" i="2"/>
  <c r="R1306" i="2"/>
  <c r="K1306" i="2"/>
  <c r="H1304" i="2"/>
  <c r="G1304" i="2"/>
  <c r="B1308" i="2"/>
  <c r="C1307" i="2"/>
  <c r="M1305" i="2"/>
  <c r="Q1305" i="2" l="1"/>
  <c r="F1305" i="2" s="1"/>
  <c r="M1306" i="2"/>
  <c r="H1305" i="2"/>
  <c r="F1304" i="2"/>
  <c r="J1304" i="2" s="1"/>
  <c r="E1304" i="2"/>
  <c r="I1304" i="2" s="1"/>
  <c r="C1308" i="2"/>
  <c r="B1309" i="2"/>
  <c r="O1307" i="2"/>
  <c r="D1307" i="2"/>
  <c r="N1307" i="2"/>
  <c r="L1307" i="2"/>
  <c r="K1307" i="2"/>
  <c r="S1307" i="2"/>
  <c r="R1307" i="2"/>
  <c r="T1306" i="2"/>
  <c r="U1306" i="2" s="1"/>
  <c r="P1306" i="2"/>
  <c r="Q1306" i="2" l="1"/>
  <c r="E1306" i="2" s="1"/>
  <c r="E1305" i="2"/>
  <c r="I1305" i="2" s="1"/>
  <c r="J1305" i="2"/>
  <c r="M1307" i="2"/>
  <c r="T1307" i="2"/>
  <c r="U1307" i="2" s="1"/>
  <c r="H1307" i="2" s="1"/>
  <c r="C1309" i="2"/>
  <c r="B1310" i="2"/>
  <c r="G1306" i="2"/>
  <c r="H1306" i="2"/>
  <c r="S1308" i="2"/>
  <c r="O1308" i="2"/>
  <c r="L1308" i="2"/>
  <c r="R1308" i="2"/>
  <c r="N1308" i="2"/>
  <c r="D1308" i="2"/>
  <c r="K1308" i="2"/>
  <c r="P1307" i="2"/>
  <c r="F1306" i="2" l="1"/>
  <c r="J1306" i="2" s="1"/>
  <c r="M1308" i="2"/>
  <c r="Q1307" i="2"/>
  <c r="E1307" i="2" s="1"/>
  <c r="G1307" i="2"/>
  <c r="P1308" i="2"/>
  <c r="Q1308" i="2" s="1"/>
  <c r="E1308" i="2" s="1"/>
  <c r="T1308" i="2"/>
  <c r="U1308" i="2" s="1"/>
  <c r="G1308" i="2" s="1"/>
  <c r="I1306" i="2"/>
  <c r="D1309" i="2"/>
  <c r="N1309" i="2"/>
  <c r="S1309" i="2"/>
  <c r="O1309" i="2"/>
  <c r="L1309" i="2"/>
  <c r="R1309" i="2"/>
  <c r="K1309" i="2"/>
  <c r="C1310" i="2"/>
  <c r="B1311" i="2"/>
  <c r="I1307" i="2" l="1"/>
  <c r="F1307" i="2"/>
  <c r="J1307" i="2" s="1"/>
  <c r="I1308" i="2"/>
  <c r="F1308" i="2"/>
  <c r="T1309" i="2"/>
  <c r="U1309" i="2" s="1"/>
  <c r="G1309" i="2" s="1"/>
  <c r="M1309" i="2"/>
  <c r="H1308" i="2"/>
  <c r="P1309" i="2"/>
  <c r="S1310" i="2"/>
  <c r="R1310" i="2"/>
  <c r="O1310" i="2"/>
  <c r="L1310" i="2"/>
  <c r="N1310" i="2"/>
  <c r="D1310" i="2"/>
  <c r="K1310" i="2"/>
  <c r="B1312" i="2"/>
  <c r="C1311" i="2"/>
  <c r="Q1309" i="2" l="1"/>
  <c r="F1309" i="2" s="1"/>
  <c r="J1308" i="2"/>
  <c r="M1310" i="2"/>
  <c r="P1310" i="2"/>
  <c r="H1309" i="2"/>
  <c r="T1310" i="2"/>
  <c r="U1310" i="2" s="1"/>
  <c r="S1311" i="2"/>
  <c r="L1311" i="2"/>
  <c r="R1311" i="2"/>
  <c r="N1311" i="2"/>
  <c r="D1311" i="2"/>
  <c r="K1311" i="2"/>
  <c r="O1311" i="2"/>
  <c r="B1313" i="2"/>
  <c r="C1312" i="2"/>
  <c r="Q1310" i="2" l="1"/>
  <c r="F1310" i="2" s="1"/>
  <c r="M1311" i="2"/>
  <c r="J1309" i="2"/>
  <c r="E1309" i="2"/>
  <c r="I1309" i="2" s="1"/>
  <c r="T1311" i="2"/>
  <c r="U1311" i="2" s="1"/>
  <c r="H1311" i="2" s="1"/>
  <c r="C1313" i="2"/>
  <c r="B1314" i="2"/>
  <c r="H1310" i="2"/>
  <c r="G1310" i="2"/>
  <c r="R1312" i="2"/>
  <c r="L1312" i="2"/>
  <c r="N1312" i="2"/>
  <c r="D1312" i="2"/>
  <c r="K1312" i="2"/>
  <c r="S1312" i="2"/>
  <c r="O1312" i="2"/>
  <c r="P1311" i="2"/>
  <c r="E1310" i="2" l="1"/>
  <c r="Q1311" i="2"/>
  <c r="F1311" i="2" s="1"/>
  <c r="J1311" i="2" s="1"/>
  <c r="M1312" i="2"/>
  <c r="T1312" i="2"/>
  <c r="U1312" i="2" s="1"/>
  <c r="G1312" i="2" s="1"/>
  <c r="G1311" i="2"/>
  <c r="J1310" i="2"/>
  <c r="L1313" i="2"/>
  <c r="R1313" i="2"/>
  <c r="N1313" i="2"/>
  <c r="D1313" i="2"/>
  <c r="K1313" i="2"/>
  <c r="S1313" i="2"/>
  <c r="O1313" i="2"/>
  <c r="C1314" i="2"/>
  <c r="B1315" i="2"/>
  <c r="P1312" i="2"/>
  <c r="I1310" i="2"/>
  <c r="E1311" i="2" l="1"/>
  <c r="I1311" i="2" s="1"/>
  <c r="M1313" i="2"/>
  <c r="Q1312" i="2"/>
  <c r="E1312" i="2" s="1"/>
  <c r="I1312" i="2" s="1"/>
  <c r="H1312" i="2"/>
  <c r="D1314" i="2"/>
  <c r="K1314" i="2"/>
  <c r="O1314" i="2"/>
  <c r="L1314" i="2"/>
  <c r="S1314" i="2"/>
  <c r="R1314" i="2"/>
  <c r="N1314" i="2"/>
  <c r="C1315" i="2"/>
  <c r="B1316" i="2"/>
  <c r="T1313" i="2"/>
  <c r="U1313" i="2" s="1"/>
  <c r="P1313" i="2"/>
  <c r="Q1313" i="2" l="1"/>
  <c r="E1313" i="2" s="1"/>
  <c r="F1312" i="2"/>
  <c r="J1312" i="2" s="1"/>
  <c r="T1314" i="2"/>
  <c r="U1314" i="2" s="1"/>
  <c r="H1314" i="2" s="1"/>
  <c r="M1314" i="2"/>
  <c r="H1313" i="2"/>
  <c r="G1313" i="2"/>
  <c r="D1315" i="2"/>
  <c r="O1315" i="2"/>
  <c r="S1315" i="2"/>
  <c r="K1315" i="2"/>
  <c r="L1315" i="2"/>
  <c r="R1315" i="2"/>
  <c r="N1315" i="2"/>
  <c r="B1317" i="2"/>
  <c r="C1316" i="2"/>
  <c r="P1314" i="2"/>
  <c r="Q1314" i="2" l="1"/>
  <c r="E1314" i="2" s="1"/>
  <c r="F1313" i="2"/>
  <c r="J1313" i="2" s="1"/>
  <c r="T1315" i="2"/>
  <c r="U1315" i="2" s="1"/>
  <c r="H1315" i="2" s="1"/>
  <c r="G1314" i="2"/>
  <c r="M1315" i="2"/>
  <c r="I1313" i="2"/>
  <c r="P1315" i="2"/>
  <c r="B1318" i="2"/>
  <c r="C1317" i="2"/>
  <c r="D1316" i="2"/>
  <c r="K1316" i="2"/>
  <c r="S1316" i="2"/>
  <c r="O1316" i="2"/>
  <c r="L1316" i="2"/>
  <c r="R1316" i="2"/>
  <c r="N1316" i="2"/>
  <c r="F1314" i="2" l="1"/>
  <c r="J1314" i="2" s="1"/>
  <c r="G1315" i="2"/>
  <c r="T1316" i="2"/>
  <c r="U1316" i="2" s="1"/>
  <c r="G1316" i="2" s="1"/>
  <c r="I1314" i="2"/>
  <c r="M1316" i="2"/>
  <c r="P1316" i="2"/>
  <c r="Q1315" i="2"/>
  <c r="E1315" i="2" s="1"/>
  <c r="C1318" i="2"/>
  <c r="B1319" i="2"/>
  <c r="S1317" i="2"/>
  <c r="O1317" i="2"/>
  <c r="D1317" i="2"/>
  <c r="K1317" i="2"/>
  <c r="R1317" i="2"/>
  <c r="L1317" i="2"/>
  <c r="N1317" i="2"/>
  <c r="I1315" i="2" l="1"/>
  <c r="H1316" i="2"/>
  <c r="T1317" i="2"/>
  <c r="U1317" i="2" s="1"/>
  <c r="G1317" i="2" s="1"/>
  <c r="Q1316" i="2"/>
  <c r="F1316" i="2" s="1"/>
  <c r="F1315" i="2"/>
  <c r="J1315" i="2" s="1"/>
  <c r="P1317" i="2"/>
  <c r="C1319" i="2"/>
  <c r="B1320" i="2"/>
  <c r="M1317" i="2"/>
  <c r="L1318" i="2"/>
  <c r="R1318" i="2"/>
  <c r="N1318" i="2"/>
  <c r="D1318" i="2"/>
  <c r="K1318" i="2"/>
  <c r="M1318" i="2" s="1"/>
  <c r="S1318" i="2"/>
  <c r="O1318" i="2"/>
  <c r="J1316" i="2" l="1"/>
  <c r="H1317" i="2"/>
  <c r="E1316" i="2"/>
  <c r="I1316" i="2" s="1"/>
  <c r="Q1317" i="2"/>
  <c r="E1317" i="2" s="1"/>
  <c r="I1317" i="2" s="1"/>
  <c r="T1318" i="2"/>
  <c r="U1318" i="2" s="1"/>
  <c r="H1318" i="2" s="1"/>
  <c r="L1319" i="2"/>
  <c r="R1319" i="2"/>
  <c r="K1319" i="2"/>
  <c r="S1319" i="2"/>
  <c r="N1319" i="2"/>
  <c r="D1319" i="2"/>
  <c r="O1319" i="2"/>
  <c r="B1321" i="2"/>
  <c r="C1320" i="2"/>
  <c r="P1318" i="2"/>
  <c r="Q1318" i="2" s="1"/>
  <c r="M1319" i="2" l="1"/>
  <c r="F1317" i="2"/>
  <c r="J1317" i="2" s="1"/>
  <c r="G1318" i="2"/>
  <c r="T1319" i="2"/>
  <c r="U1319" i="2" s="1"/>
  <c r="G1319" i="2" s="1"/>
  <c r="F1318" i="2"/>
  <c r="J1318" i="2" s="1"/>
  <c r="E1318" i="2"/>
  <c r="L1320" i="2"/>
  <c r="K1320" i="2"/>
  <c r="S1320" i="2"/>
  <c r="O1320" i="2"/>
  <c r="R1320" i="2"/>
  <c r="D1320" i="2"/>
  <c r="N1320" i="2"/>
  <c r="P1319" i="2"/>
  <c r="Q1319" i="2" s="1"/>
  <c r="B1322" i="2"/>
  <c r="C1321" i="2"/>
  <c r="T1320" i="2" l="1"/>
  <c r="U1320" i="2" s="1"/>
  <c r="G1320" i="2" s="1"/>
  <c r="H1319" i="2"/>
  <c r="P1320" i="2"/>
  <c r="I1318" i="2"/>
  <c r="E1319" i="2"/>
  <c r="I1319" i="2" s="1"/>
  <c r="F1319" i="2"/>
  <c r="C1322" i="2"/>
  <c r="B1323" i="2"/>
  <c r="O1321" i="2"/>
  <c r="R1321" i="2"/>
  <c r="K1321" i="2"/>
  <c r="D1321" i="2"/>
  <c r="N1321" i="2"/>
  <c r="S1321" i="2"/>
  <c r="L1321" i="2"/>
  <c r="M1320" i="2"/>
  <c r="J1319" i="2" l="1"/>
  <c r="T1321" i="2"/>
  <c r="U1321" i="2" s="1"/>
  <c r="H1321" i="2" s="1"/>
  <c r="H1320" i="2"/>
  <c r="P1321" i="2"/>
  <c r="Q1320" i="2"/>
  <c r="E1320" i="2" s="1"/>
  <c r="I1320" i="2" s="1"/>
  <c r="S1322" i="2"/>
  <c r="O1322" i="2"/>
  <c r="R1322" i="2"/>
  <c r="L1322" i="2"/>
  <c r="D1322" i="2"/>
  <c r="K1322" i="2"/>
  <c r="N1322" i="2"/>
  <c r="M1321" i="2"/>
  <c r="C1323" i="2"/>
  <c r="B1324" i="2"/>
  <c r="Q1321" i="2" l="1"/>
  <c r="E1321" i="2" s="1"/>
  <c r="G1321" i="2"/>
  <c r="M1322" i="2"/>
  <c r="T1322" i="2"/>
  <c r="U1322" i="2" s="1"/>
  <c r="G1322" i="2" s="1"/>
  <c r="F1320" i="2"/>
  <c r="J1320" i="2" s="1"/>
  <c r="P1322" i="2"/>
  <c r="C1324" i="2"/>
  <c r="B1325" i="2"/>
  <c r="D1323" i="2"/>
  <c r="K1323" i="2"/>
  <c r="S1323" i="2"/>
  <c r="O1323" i="2"/>
  <c r="L1323" i="2"/>
  <c r="R1323" i="2"/>
  <c r="N1323" i="2"/>
  <c r="F1321" i="2" l="1"/>
  <c r="J1321" i="2" s="1"/>
  <c r="T1323" i="2"/>
  <c r="U1323" i="2" s="1"/>
  <c r="H1323" i="2" s="1"/>
  <c r="I1321" i="2"/>
  <c r="H1322" i="2"/>
  <c r="M1323" i="2"/>
  <c r="Q1322" i="2"/>
  <c r="F1322" i="2" s="1"/>
  <c r="P1323" i="2"/>
  <c r="D1324" i="2"/>
  <c r="N1324" i="2"/>
  <c r="S1324" i="2"/>
  <c r="O1324" i="2"/>
  <c r="R1324" i="2"/>
  <c r="K1324" i="2"/>
  <c r="L1324" i="2"/>
  <c r="B1326" i="2"/>
  <c r="C1325" i="2"/>
  <c r="Q1323" i="2" l="1"/>
  <c r="E1323" i="2" s="1"/>
  <c r="G1323" i="2"/>
  <c r="J1322" i="2"/>
  <c r="E1322" i="2"/>
  <c r="I1322" i="2" s="1"/>
  <c r="T1324" i="2"/>
  <c r="U1324" i="2" s="1"/>
  <c r="D1325" i="2"/>
  <c r="N1325" i="2"/>
  <c r="R1325" i="2"/>
  <c r="K1325" i="2"/>
  <c r="S1325" i="2"/>
  <c r="O1325" i="2"/>
  <c r="L1325" i="2"/>
  <c r="B1327" i="2"/>
  <c r="C1326" i="2"/>
  <c r="M1324" i="2"/>
  <c r="P1324" i="2"/>
  <c r="F1323" i="2" l="1"/>
  <c r="J1323" i="2" s="1"/>
  <c r="I1323" i="2"/>
  <c r="T1325" i="2"/>
  <c r="U1325" i="2" s="1"/>
  <c r="H1325" i="2" s="1"/>
  <c r="Q1324" i="2"/>
  <c r="F1324" i="2" s="1"/>
  <c r="P1325" i="2"/>
  <c r="B1328" i="2"/>
  <c r="C1327" i="2"/>
  <c r="G1324" i="2"/>
  <c r="H1324" i="2"/>
  <c r="R1326" i="2"/>
  <c r="K1326" i="2"/>
  <c r="D1326" i="2"/>
  <c r="N1326" i="2"/>
  <c r="S1326" i="2"/>
  <c r="O1326" i="2"/>
  <c r="L1326" i="2"/>
  <c r="M1325" i="2"/>
  <c r="G1325" i="2" l="1"/>
  <c r="E1324" i="2"/>
  <c r="I1324" i="2" s="1"/>
  <c r="Q1325" i="2"/>
  <c r="E1325" i="2" s="1"/>
  <c r="P1326" i="2"/>
  <c r="J1324" i="2"/>
  <c r="B1329" i="2"/>
  <c r="C1328" i="2"/>
  <c r="R1327" i="2"/>
  <c r="N1327" i="2"/>
  <c r="L1327" i="2"/>
  <c r="D1327" i="2"/>
  <c r="K1327" i="2"/>
  <c r="S1327" i="2"/>
  <c r="O1327" i="2"/>
  <c r="T1326" i="2"/>
  <c r="U1326" i="2" s="1"/>
  <c r="M1326" i="2"/>
  <c r="I1325" i="2" l="1"/>
  <c r="Q1326" i="2"/>
  <c r="F1326" i="2" s="1"/>
  <c r="M1327" i="2"/>
  <c r="F1325" i="2"/>
  <c r="J1325" i="2" s="1"/>
  <c r="T1327" i="2"/>
  <c r="U1327" i="2" s="1"/>
  <c r="G1327" i="2" s="1"/>
  <c r="G1326" i="2"/>
  <c r="H1326" i="2"/>
  <c r="S1328" i="2"/>
  <c r="O1328" i="2"/>
  <c r="L1328" i="2"/>
  <c r="K1328" i="2"/>
  <c r="D1328" i="2"/>
  <c r="R1328" i="2"/>
  <c r="N1328" i="2"/>
  <c r="P1327" i="2"/>
  <c r="B1330" i="2"/>
  <c r="C1329" i="2"/>
  <c r="Q1327" i="2" l="1"/>
  <c r="F1327" i="2" s="1"/>
  <c r="E1326" i="2"/>
  <c r="I1326" i="2" s="1"/>
  <c r="T1328" i="2"/>
  <c r="U1328" i="2" s="1"/>
  <c r="G1328" i="2" s="1"/>
  <c r="P1328" i="2"/>
  <c r="H1327" i="2"/>
  <c r="J1326" i="2"/>
  <c r="M1328" i="2"/>
  <c r="R1329" i="2"/>
  <c r="N1329" i="2"/>
  <c r="D1329" i="2"/>
  <c r="K1329" i="2"/>
  <c r="S1329" i="2"/>
  <c r="O1329" i="2"/>
  <c r="L1329" i="2"/>
  <c r="B1331" i="2"/>
  <c r="C1330" i="2"/>
  <c r="Q1328" i="2" l="1"/>
  <c r="F1328" i="2" s="1"/>
  <c r="E1327" i="2"/>
  <c r="I1327" i="2" s="1"/>
  <c r="J1327" i="2"/>
  <c r="H1328" i="2"/>
  <c r="P1329" i="2"/>
  <c r="B1332" i="2"/>
  <c r="C1331" i="2"/>
  <c r="M1329" i="2"/>
  <c r="S1330" i="2"/>
  <c r="O1330" i="2"/>
  <c r="R1330" i="2"/>
  <c r="L1330" i="2"/>
  <c r="D1330" i="2"/>
  <c r="K1330" i="2"/>
  <c r="N1330" i="2"/>
  <c r="T1329" i="2"/>
  <c r="U1329" i="2" s="1"/>
  <c r="E1328" i="2" l="1"/>
  <c r="I1328" i="2" s="1"/>
  <c r="T1330" i="2"/>
  <c r="U1330" i="2" s="1"/>
  <c r="G1330" i="2" s="1"/>
  <c r="J1328" i="2"/>
  <c r="Q1329" i="2"/>
  <c r="F1329" i="2" s="1"/>
  <c r="P1330" i="2"/>
  <c r="S1331" i="2"/>
  <c r="K1331" i="2"/>
  <c r="D1331" i="2"/>
  <c r="O1331" i="2"/>
  <c r="L1331" i="2"/>
  <c r="R1331" i="2"/>
  <c r="N1331" i="2"/>
  <c r="G1329" i="2"/>
  <c r="H1329" i="2"/>
  <c r="C1332" i="2"/>
  <c r="B1333" i="2"/>
  <c r="M1330" i="2"/>
  <c r="Q1330" i="2" l="1"/>
  <c r="F1330" i="2" s="1"/>
  <c r="T1331" i="2"/>
  <c r="U1331" i="2" s="1"/>
  <c r="H1331" i="2" s="1"/>
  <c r="H1330" i="2"/>
  <c r="E1329" i="2"/>
  <c r="I1329" i="2" s="1"/>
  <c r="P1331" i="2"/>
  <c r="M1331" i="2"/>
  <c r="R1332" i="2"/>
  <c r="K1332" i="2"/>
  <c r="L1332" i="2"/>
  <c r="D1332" i="2"/>
  <c r="N1332" i="2"/>
  <c r="S1332" i="2"/>
  <c r="O1332" i="2"/>
  <c r="B1334" i="2"/>
  <c r="C1333" i="2"/>
  <c r="J1329" i="2"/>
  <c r="E1330" i="2" l="1"/>
  <c r="I1330" i="2" s="1"/>
  <c r="J1330" i="2"/>
  <c r="G1331" i="2"/>
  <c r="Q1331" i="2"/>
  <c r="E1331" i="2" s="1"/>
  <c r="B1335" i="2"/>
  <c r="C1334" i="2"/>
  <c r="D1333" i="2"/>
  <c r="K1333" i="2"/>
  <c r="S1333" i="2"/>
  <c r="O1333" i="2"/>
  <c r="R1333" i="2"/>
  <c r="N1333" i="2"/>
  <c r="L1333" i="2"/>
  <c r="P1332" i="2"/>
  <c r="T1332" i="2"/>
  <c r="U1332" i="2" s="1"/>
  <c r="M1332" i="2"/>
  <c r="I1331" i="2" l="1"/>
  <c r="F1331" i="2"/>
  <c r="J1331" i="2" s="1"/>
  <c r="Q1332" i="2"/>
  <c r="E1332" i="2" s="1"/>
  <c r="L1334" i="2"/>
  <c r="R1334" i="2"/>
  <c r="N1334" i="2"/>
  <c r="D1334" i="2"/>
  <c r="K1334" i="2"/>
  <c r="S1334" i="2"/>
  <c r="O1334" i="2"/>
  <c r="B1336" i="2"/>
  <c r="C1335" i="2"/>
  <c r="G1332" i="2"/>
  <c r="H1332" i="2"/>
  <c r="T1333" i="2"/>
  <c r="U1333" i="2" s="1"/>
  <c r="P1333" i="2"/>
  <c r="M1333" i="2"/>
  <c r="M1334" i="2" l="1"/>
  <c r="Q1333" i="2"/>
  <c r="F1333" i="2" s="1"/>
  <c r="F1332" i="2"/>
  <c r="J1332" i="2" s="1"/>
  <c r="P1334" i="2"/>
  <c r="Q1334" i="2" s="1"/>
  <c r="H1333" i="2"/>
  <c r="G1333" i="2"/>
  <c r="B1337" i="2"/>
  <c r="C1336" i="2"/>
  <c r="D1335" i="2"/>
  <c r="O1335" i="2"/>
  <c r="N1335" i="2"/>
  <c r="L1335" i="2"/>
  <c r="R1335" i="2"/>
  <c r="K1335" i="2"/>
  <c r="S1335" i="2"/>
  <c r="I1332" i="2"/>
  <c r="T1334" i="2"/>
  <c r="U1334" i="2" s="1"/>
  <c r="M1335" i="2" l="1"/>
  <c r="J1333" i="2"/>
  <c r="E1333" i="2"/>
  <c r="I1333" i="2" s="1"/>
  <c r="P1335" i="2"/>
  <c r="Q1335" i="2" s="1"/>
  <c r="E1334" i="2"/>
  <c r="F1334" i="2"/>
  <c r="G1334" i="2"/>
  <c r="H1334" i="2"/>
  <c r="K1336" i="2"/>
  <c r="L1336" i="2"/>
  <c r="R1336" i="2"/>
  <c r="D1336" i="2"/>
  <c r="N1336" i="2"/>
  <c r="S1336" i="2"/>
  <c r="O1336" i="2"/>
  <c r="B1338" i="2"/>
  <c r="C1337" i="2"/>
  <c r="T1335" i="2"/>
  <c r="U1335" i="2" s="1"/>
  <c r="E1335" i="2" l="1"/>
  <c r="F1335" i="2"/>
  <c r="M1336" i="2"/>
  <c r="T1336" i="2"/>
  <c r="U1336" i="2" s="1"/>
  <c r="H1336" i="2" s="1"/>
  <c r="I1334" i="2"/>
  <c r="G1335" i="2"/>
  <c r="H1335" i="2"/>
  <c r="J1334" i="2"/>
  <c r="C1338" i="2"/>
  <c r="B1339" i="2"/>
  <c r="R1337" i="2"/>
  <c r="K1337" i="2"/>
  <c r="D1337" i="2"/>
  <c r="N1337" i="2"/>
  <c r="S1337" i="2"/>
  <c r="O1337" i="2"/>
  <c r="L1337" i="2"/>
  <c r="P1336" i="2"/>
  <c r="Q1336" i="2" l="1"/>
  <c r="F1336" i="2" s="1"/>
  <c r="J1336" i="2" s="1"/>
  <c r="J1335" i="2"/>
  <c r="I1335" i="2"/>
  <c r="G1336" i="2"/>
  <c r="B1340" i="2"/>
  <c r="C1339" i="2"/>
  <c r="P1337" i="2"/>
  <c r="R1338" i="2"/>
  <c r="K1338" i="2"/>
  <c r="D1338" i="2"/>
  <c r="N1338" i="2"/>
  <c r="L1338" i="2"/>
  <c r="S1338" i="2"/>
  <c r="O1338" i="2"/>
  <c r="T1337" i="2"/>
  <c r="U1337" i="2" s="1"/>
  <c r="M1337" i="2"/>
  <c r="E1336" i="2" l="1"/>
  <c r="I1336" i="2" s="1"/>
  <c r="T1338" i="2"/>
  <c r="U1338" i="2" s="1"/>
  <c r="G1338" i="2" s="1"/>
  <c r="P1338" i="2"/>
  <c r="B1341" i="2"/>
  <c r="C1340" i="2"/>
  <c r="Q1337" i="2"/>
  <c r="M1338" i="2"/>
  <c r="H1337" i="2"/>
  <c r="G1337" i="2"/>
  <c r="S1339" i="2"/>
  <c r="O1339" i="2"/>
  <c r="L1339" i="2"/>
  <c r="D1339" i="2"/>
  <c r="K1339" i="2"/>
  <c r="R1339" i="2"/>
  <c r="N1339" i="2"/>
  <c r="M1339" i="2" l="1"/>
  <c r="Q1338" i="2"/>
  <c r="F1338" i="2" s="1"/>
  <c r="H1338" i="2"/>
  <c r="F1337" i="2"/>
  <c r="J1337" i="2" s="1"/>
  <c r="E1337" i="2"/>
  <c r="I1337" i="2" s="1"/>
  <c r="C1341" i="2"/>
  <c r="B1342" i="2"/>
  <c r="K1340" i="2"/>
  <c r="S1340" i="2"/>
  <c r="O1340" i="2"/>
  <c r="L1340" i="2"/>
  <c r="R1340" i="2"/>
  <c r="D1340" i="2"/>
  <c r="N1340" i="2"/>
  <c r="T1339" i="2"/>
  <c r="U1339" i="2" s="1"/>
  <c r="P1339" i="2"/>
  <c r="Q1339" i="2" s="1"/>
  <c r="J1338" i="2" l="1"/>
  <c r="E1338" i="2"/>
  <c r="I1338" i="2" s="1"/>
  <c r="P1340" i="2"/>
  <c r="T1340" i="2"/>
  <c r="U1340" i="2" s="1"/>
  <c r="H1340" i="2" s="1"/>
  <c r="F1339" i="2"/>
  <c r="E1339" i="2"/>
  <c r="S1341" i="2"/>
  <c r="R1341" i="2"/>
  <c r="O1341" i="2"/>
  <c r="L1341" i="2"/>
  <c r="K1341" i="2"/>
  <c r="D1341" i="2"/>
  <c r="N1341" i="2"/>
  <c r="C1342" i="2"/>
  <c r="B1343" i="2"/>
  <c r="G1339" i="2"/>
  <c r="H1339" i="2"/>
  <c r="M1340" i="2"/>
  <c r="Q1340" i="2" l="1"/>
  <c r="E1340" i="2" s="1"/>
  <c r="G1340" i="2"/>
  <c r="T1341" i="2"/>
  <c r="U1341" i="2" s="1"/>
  <c r="G1341" i="2" s="1"/>
  <c r="S1342" i="2"/>
  <c r="O1342" i="2"/>
  <c r="D1342" i="2"/>
  <c r="N1342" i="2"/>
  <c r="R1342" i="2"/>
  <c r="L1342" i="2"/>
  <c r="K1342" i="2"/>
  <c r="I1339" i="2"/>
  <c r="C1343" i="2"/>
  <c r="B1344" i="2"/>
  <c r="P1341" i="2"/>
  <c r="J1339" i="2"/>
  <c r="M1341" i="2"/>
  <c r="F1340" i="2" l="1"/>
  <c r="J1340" i="2" s="1"/>
  <c r="T1342" i="2"/>
  <c r="U1342" i="2" s="1"/>
  <c r="G1342" i="2" s="1"/>
  <c r="I1340" i="2"/>
  <c r="H1341" i="2"/>
  <c r="P1342" i="2"/>
  <c r="Q1341" i="2"/>
  <c r="F1341" i="2" s="1"/>
  <c r="M1342" i="2"/>
  <c r="N1343" i="2"/>
  <c r="S1343" i="2"/>
  <c r="O1343" i="2"/>
  <c r="D1343" i="2"/>
  <c r="K1343" i="2"/>
  <c r="L1343" i="2"/>
  <c r="R1343" i="2"/>
  <c r="B1345" i="2"/>
  <c r="C1344" i="2"/>
  <c r="J1341" i="2" l="1"/>
  <c r="H1342" i="2"/>
  <c r="Q1342" i="2"/>
  <c r="E1342" i="2" s="1"/>
  <c r="I1342" i="2" s="1"/>
  <c r="T1343" i="2"/>
  <c r="U1343" i="2" s="1"/>
  <c r="H1343" i="2" s="1"/>
  <c r="E1341" i="2"/>
  <c r="I1341" i="2" s="1"/>
  <c r="M1343" i="2"/>
  <c r="R1344" i="2"/>
  <c r="N1344" i="2"/>
  <c r="K1344" i="2"/>
  <c r="S1344" i="2"/>
  <c r="O1344" i="2"/>
  <c r="L1344" i="2"/>
  <c r="D1344" i="2"/>
  <c r="P1343" i="2"/>
  <c r="B1346" i="2"/>
  <c r="C1345" i="2"/>
  <c r="Q1343" i="2" l="1"/>
  <c r="E1343" i="2" s="1"/>
  <c r="F1342" i="2"/>
  <c r="J1342" i="2" s="1"/>
  <c r="G1343" i="2"/>
  <c r="M1344" i="2"/>
  <c r="T1344" i="2"/>
  <c r="U1344" i="2" s="1"/>
  <c r="B1347" i="2"/>
  <c r="C1346" i="2"/>
  <c r="D1345" i="2"/>
  <c r="N1345" i="2"/>
  <c r="S1345" i="2"/>
  <c r="O1345" i="2"/>
  <c r="L1345" i="2"/>
  <c r="R1345" i="2"/>
  <c r="K1345" i="2"/>
  <c r="P1344" i="2"/>
  <c r="F1343" i="2" l="1"/>
  <c r="J1343" i="2" s="1"/>
  <c r="T1345" i="2"/>
  <c r="U1345" i="2" s="1"/>
  <c r="G1345" i="2" s="1"/>
  <c r="Q1344" i="2"/>
  <c r="E1344" i="2" s="1"/>
  <c r="M1345" i="2"/>
  <c r="I1343" i="2"/>
  <c r="G1344" i="2"/>
  <c r="H1344" i="2"/>
  <c r="P1345" i="2"/>
  <c r="D1346" i="2"/>
  <c r="N1346" i="2"/>
  <c r="L1346" i="2"/>
  <c r="R1346" i="2"/>
  <c r="K1346" i="2"/>
  <c r="S1346" i="2"/>
  <c r="O1346" i="2"/>
  <c r="C1347" i="2"/>
  <c r="B1348" i="2"/>
  <c r="Q1345" i="2" l="1"/>
  <c r="F1345" i="2" s="1"/>
  <c r="H1345" i="2"/>
  <c r="F1344" i="2"/>
  <c r="J1344" i="2" s="1"/>
  <c r="P1346" i="2"/>
  <c r="I1344" i="2"/>
  <c r="T1346" i="2"/>
  <c r="U1346" i="2" s="1"/>
  <c r="R1347" i="2"/>
  <c r="K1347" i="2"/>
  <c r="D1347" i="2"/>
  <c r="S1347" i="2"/>
  <c r="N1347" i="2"/>
  <c r="O1347" i="2"/>
  <c r="L1347" i="2"/>
  <c r="B1349" i="2"/>
  <c r="C1348" i="2"/>
  <c r="M1346" i="2"/>
  <c r="E1345" i="2" l="1"/>
  <c r="I1345" i="2" s="1"/>
  <c r="Q1346" i="2"/>
  <c r="E1346" i="2" s="1"/>
  <c r="J1345" i="2"/>
  <c r="M1347" i="2"/>
  <c r="P1347" i="2"/>
  <c r="B1350" i="2"/>
  <c r="C1349" i="2"/>
  <c r="H1346" i="2"/>
  <c r="G1346" i="2"/>
  <c r="L1348" i="2"/>
  <c r="R1348" i="2"/>
  <c r="N1348" i="2"/>
  <c r="S1348" i="2"/>
  <c r="O1348" i="2"/>
  <c r="D1348" i="2"/>
  <c r="K1348" i="2"/>
  <c r="T1347" i="2"/>
  <c r="U1347" i="2" s="1"/>
  <c r="F1346" i="2" l="1"/>
  <c r="J1346" i="2" s="1"/>
  <c r="I1346" i="2"/>
  <c r="Q1347" i="2"/>
  <c r="E1347" i="2" s="1"/>
  <c r="T1348" i="2"/>
  <c r="U1348" i="2" s="1"/>
  <c r="G1348" i="2" s="1"/>
  <c r="D1349" i="2"/>
  <c r="K1349" i="2"/>
  <c r="O1349" i="2"/>
  <c r="R1349" i="2"/>
  <c r="S1349" i="2"/>
  <c r="L1349" i="2"/>
  <c r="N1349" i="2"/>
  <c r="C1350" i="2"/>
  <c r="B1351" i="2"/>
  <c r="M1348" i="2"/>
  <c r="P1348" i="2"/>
  <c r="G1347" i="2"/>
  <c r="H1347" i="2"/>
  <c r="T1349" i="2" l="1"/>
  <c r="U1349" i="2" s="1"/>
  <c r="H1349" i="2" s="1"/>
  <c r="F1347" i="2"/>
  <c r="J1347" i="2" s="1"/>
  <c r="H1348" i="2"/>
  <c r="Q1348" i="2"/>
  <c r="F1348" i="2" s="1"/>
  <c r="R1350" i="2"/>
  <c r="D1350" i="2"/>
  <c r="N1350" i="2"/>
  <c r="S1350" i="2"/>
  <c r="L1350" i="2"/>
  <c r="O1350" i="2"/>
  <c r="K1350" i="2"/>
  <c r="C1351" i="2"/>
  <c r="B1352" i="2"/>
  <c r="P1349" i="2"/>
  <c r="I1347" i="2"/>
  <c r="M1349" i="2"/>
  <c r="G1349" i="2" l="1"/>
  <c r="J1348" i="2"/>
  <c r="E1348" i="2"/>
  <c r="I1348" i="2" s="1"/>
  <c r="T1350" i="2"/>
  <c r="U1350" i="2" s="1"/>
  <c r="H1350" i="2" s="1"/>
  <c r="Q1349" i="2"/>
  <c r="F1349" i="2" s="1"/>
  <c r="J1349" i="2" s="1"/>
  <c r="C1352" i="2"/>
  <c r="B1353" i="2"/>
  <c r="M1350" i="2"/>
  <c r="P1350" i="2"/>
  <c r="L1351" i="2"/>
  <c r="R1351" i="2"/>
  <c r="N1351" i="2"/>
  <c r="S1351" i="2"/>
  <c r="K1351" i="2"/>
  <c r="D1351" i="2"/>
  <c r="O1351" i="2"/>
  <c r="G1350" i="2" l="1"/>
  <c r="E1349" i="2"/>
  <c r="I1349" i="2" s="1"/>
  <c r="T1351" i="2"/>
  <c r="U1351" i="2" s="1"/>
  <c r="H1351" i="2" s="1"/>
  <c r="C1353" i="2"/>
  <c r="B1354" i="2"/>
  <c r="M1351" i="2"/>
  <c r="P1351" i="2"/>
  <c r="Q1350" i="2"/>
  <c r="D1352" i="2"/>
  <c r="K1352" i="2"/>
  <c r="S1352" i="2"/>
  <c r="O1352" i="2"/>
  <c r="L1352" i="2"/>
  <c r="R1352" i="2"/>
  <c r="N1352" i="2"/>
  <c r="T1352" i="2" l="1"/>
  <c r="U1352" i="2" s="1"/>
  <c r="G1352" i="2" s="1"/>
  <c r="M1352" i="2"/>
  <c r="G1351" i="2"/>
  <c r="P1352" i="2"/>
  <c r="Q1351" i="2"/>
  <c r="F1350" i="2"/>
  <c r="J1350" i="2" s="1"/>
  <c r="E1350" i="2"/>
  <c r="I1350" i="2" s="1"/>
  <c r="S1353" i="2"/>
  <c r="O1353" i="2"/>
  <c r="R1353" i="2"/>
  <c r="L1353" i="2"/>
  <c r="K1353" i="2"/>
  <c r="D1353" i="2"/>
  <c r="N1353" i="2"/>
  <c r="B1355" i="2"/>
  <c r="C1354" i="2"/>
  <c r="T1353" i="2" l="1"/>
  <c r="U1353" i="2" s="1"/>
  <c r="H1353" i="2" s="1"/>
  <c r="Q1352" i="2"/>
  <c r="E1352" i="2" s="1"/>
  <c r="I1352" i="2" s="1"/>
  <c r="P1353" i="2"/>
  <c r="H1352" i="2"/>
  <c r="B1356" i="2"/>
  <c r="C1355" i="2"/>
  <c r="F1351" i="2"/>
  <c r="J1351" i="2" s="1"/>
  <c r="E1351" i="2"/>
  <c r="I1351" i="2" s="1"/>
  <c r="D1354" i="2"/>
  <c r="N1354" i="2"/>
  <c r="S1354" i="2"/>
  <c r="O1354" i="2"/>
  <c r="L1354" i="2"/>
  <c r="K1354" i="2"/>
  <c r="R1354" i="2"/>
  <c r="M1353" i="2"/>
  <c r="T1354" i="2" l="1"/>
  <c r="U1354" i="2" s="1"/>
  <c r="G1354" i="2" s="1"/>
  <c r="Q1353" i="2"/>
  <c r="E1353" i="2" s="1"/>
  <c r="G1353" i="2"/>
  <c r="F1352" i="2"/>
  <c r="J1352" i="2" s="1"/>
  <c r="M1354" i="2"/>
  <c r="S1355" i="2"/>
  <c r="O1355" i="2"/>
  <c r="L1355" i="2"/>
  <c r="D1355" i="2"/>
  <c r="K1355" i="2"/>
  <c r="R1355" i="2"/>
  <c r="N1355" i="2"/>
  <c r="B1357" i="2"/>
  <c r="C1356" i="2"/>
  <c r="P1354" i="2"/>
  <c r="H1354" i="2" l="1"/>
  <c r="T1355" i="2"/>
  <c r="U1355" i="2" s="1"/>
  <c r="H1355" i="2" s="1"/>
  <c r="F1353" i="2"/>
  <c r="J1353" i="2" s="1"/>
  <c r="I1353" i="2"/>
  <c r="Q1354" i="2"/>
  <c r="E1354" i="2" s="1"/>
  <c r="I1354" i="2" s="1"/>
  <c r="M1355" i="2"/>
  <c r="C1357" i="2"/>
  <c r="B1358" i="2"/>
  <c r="S1356" i="2"/>
  <c r="O1356" i="2"/>
  <c r="L1356" i="2"/>
  <c r="N1356" i="2"/>
  <c r="R1356" i="2"/>
  <c r="D1356" i="2"/>
  <c r="K1356" i="2"/>
  <c r="P1355" i="2"/>
  <c r="M1356" i="2" l="1"/>
  <c r="Q1355" i="2"/>
  <c r="F1355" i="2" s="1"/>
  <c r="J1355" i="2" s="1"/>
  <c r="T1356" i="2"/>
  <c r="U1356" i="2" s="1"/>
  <c r="G1356" i="2" s="1"/>
  <c r="G1355" i="2"/>
  <c r="F1354" i="2"/>
  <c r="J1354" i="2" s="1"/>
  <c r="R1357" i="2"/>
  <c r="K1357" i="2"/>
  <c r="D1357" i="2"/>
  <c r="N1357" i="2"/>
  <c r="S1357" i="2"/>
  <c r="O1357" i="2"/>
  <c r="L1357" i="2"/>
  <c r="C1358" i="2"/>
  <c r="B1359" i="2"/>
  <c r="P1356" i="2"/>
  <c r="Q1356" i="2" l="1"/>
  <c r="F1356" i="2" s="1"/>
  <c r="E1355" i="2"/>
  <c r="I1355" i="2" s="1"/>
  <c r="H1356" i="2"/>
  <c r="P1357" i="2"/>
  <c r="L1358" i="2"/>
  <c r="R1358" i="2"/>
  <c r="K1358" i="2"/>
  <c r="D1358" i="2"/>
  <c r="N1358" i="2"/>
  <c r="S1358" i="2"/>
  <c r="O1358" i="2"/>
  <c r="C1359" i="2"/>
  <c r="B1360" i="2"/>
  <c r="T1357" i="2"/>
  <c r="U1357" i="2" s="1"/>
  <c r="M1357" i="2"/>
  <c r="E1356" i="2" l="1"/>
  <c r="I1356" i="2" s="1"/>
  <c r="J1356" i="2"/>
  <c r="M1358" i="2"/>
  <c r="Q1357" i="2"/>
  <c r="F1357" i="2" s="1"/>
  <c r="C1360" i="2"/>
  <c r="B1361" i="2"/>
  <c r="P1358" i="2"/>
  <c r="T1358" i="2"/>
  <c r="U1358" i="2" s="1"/>
  <c r="G1357" i="2"/>
  <c r="H1357" i="2"/>
  <c r="D1359" i="2"/>
  <c r="K1359" i="2"/>
  <c r="S1359" i="2"/>
  <c r="O1359" i="2"/>
  <c r="L1359" i="2"/>
  <c r="R1359" i="2"/>
  <c r="N1359" i="2"/>
  <c r="T1359" i="2" l="1"/>
  <c r="U1359" i="2" s="1"/>
  <c r="G1359" i="2" s="1"/>
  <c r="Q1358" i="2"/>
  <c r="F1358" i="2" s="1"/>
  <c r="E1357" i="2"/>
  <c r="I1357" i="2" s="1"/>
  <c r="J1357" i="2"/>
  <c r="G1358" i="2"/>
  <c r="H1358" i="2"/>
  <c r="S1360" i="2"/>
  <c r="O1360" i="2"/>
  <c r="L1360" i="2"/>
  <c r="N1360" i="2"/>
  <c r="D1360" i="2"/>
  <c r="K1360" i="2"/>
  <c r="R1360" i="2"/>
  <c r="M1359" i="2"/>
  <c r="C1361" i="2"/>
  <c r="B1362" i="2"/>
  <c r="P1359" i="2"/>
  <c r="H1359" i="2" l="1"/>
  <c r="T1360" i="2"/>
  <c r="U1360" i="2" s="1"/>
  <c r="H1360" i="2" s="1"/>
  <c r="E1358" i="2"/>
  <c r="I1358" i="2" s="1"/>
  <c r="M1360" i="2"/>
  <c r="J1358" i="2"/>
  <c r="P1360" i="2"/>
  <c r="C1362" i="2"/>
  <c r="B1363" i="2"/>
  <c r="S1361" i="2"/>
  <c r="O1361" i="2"/>
  <c r="L1361" i="2"/>
  <c r="R1361" i="2"/>
  <c r="N1361" i="2"/>
  <c r="D1361" i="2"/>
  <c r="K1361" i="2"/>
  <c r="Q1359" i="2"/>
  <c r="Q1360" i="2" l="1"/>
  <c r="F1360" i="2" s="1"/>
  <c r="J1360" i="2" s="1"/>
  <c r="M1361" i="2"/>
  <c r="G1360" i="2"/>
  <c r="P1361" i="2"/>
  <c r="E1359" i="2"/>
  <c r="I1359" i="2" s="1"/>
  <c r="F1359" i="2"/>
  <c r="J1359" i="2" s="1"/>
  <c r="C1363" i="2"/>
  <c r="B1364" i="2"/>
  <c r="T1361" i="2"/>
  <c r="U1361" i="2" s="1"/>
  <c r="D1362" i="2"/>
  <c r="N1362" i="2"/>
  <c r="S1362" i="2"/>
  <c r="O1362" i="2"/>
  <c r="R1362" i="2"/>
  <c r="K1362" i="2"/>
  <c r="L1362" i="2"/>
  <c r="E1360" i="2" l="1"/>
  <c r="I1360" i="2" s="1"/>
  <c r="Q1361" i="2"/>
  <c r="E1361" i="2" s="1"/>
  <c r="M1362" i="2"/>
  <c r="P1362" i="2"/>
  <c r="H1361" i="2"/>
  <c r="G1361" i="2"/>
  <c r="S1363" i="2"/>
  <c r="K1363" i="2"/>
  <c r="D1363" i="2"/>
  <c r="O1363" i="2"/>
  <c r="L1363" i="2"/>
  <c r="R1363" i="2"/>
  <c r="N1363" i="2"/>
  <c r="C1364" i="2"/>
  <c r="B1365" i="2"/>
  <c r="T1362" i="2"/>
  <c r="U1362" i="2" s="1"/>
  <c r="F1361" i="2" l="1"/>
  <c r="J1361" i="2" s="1"/>
  <c r="T1363" i="2"/>
  <c r="U1363" i="2" s="1"/>
  <c r="G1363" i="2" s="1"/>
  <c r="Q1362" i="2"/>
  <c r="E1362" i="2" s="1"/>
  <c r="I1361" i="2"/>
  <c r="C1365" i="2"/>
  <c r="B1366" i="2"/>
  <c r="S1364" i="2"/>
  <c r="O1364" i="2"/>
  <c r="L1364" i="2"/>
  <c r="R1364" i="2"/>
  <c r="N1364" i="2"/>
  <c r="K1364" i="2"/>
  <c r="D1364" i="2"/>
  <c r="M1363" i="2"/>
  <c r="G1362" i="2"/>
  <c r="H1362" i="2"/>
  <c r="P1363" i="2"/>
  <c r="M1364" i="2" l="1"/>
  <c r="H1363" i="2"/>
  <c r="F1362" i="2"/>
  <c r="J1362" i="2" s="1"/>
  <c r="I1362" i="2"/>
  <c r="T1364" i="2"/>
  <c r="U1364" i="2" s="1"/>
  <c r="G1364" i="2" s="1"/>
  <c r="D1365" i="2"/>
  <c r="N1365" i="2"/>
  <c r="S1365" i="2"/>
  <c r="O1365" i="2"/>
  <c r="R1365" i="2"/>
  <c r="K1365" i="2"/>
  <c r="L1365" i="2"/>
  <c r="Q1363" i="2"/>
  <c r="B1367" i="2"/>
  <c r="C1366" i="2"/>
  <c r="P1364" i="2"/>
  <c r="Q1364" i="2" l="1"/>
  <c r="F1364" i="2" s="1"/>
  <c r="H1364" i="2"/>
  <c r="P1365" i="2"/>
  <c r="T1365" i="2"/>
  <c r="U1365" i="2" s="1"/>
  <c r="M1365" i="2"/>
  <c r="C1367" i="2"/>
  <c r="B1368" i="2"/>
  <c r="D1366" i="2"/>
  <c r="N1366" i="2"/>
  <c r="L1366" i="2"/>
  <c r="R1366" i="2"/>
  <c r="K1366" i="2"/>
  <c r="S1366" i="2"/>
  <c r="O1366" i="2"/>
  <c r="F1363" i="2"/>
  <c r="J1363" i="2" s="1"/>
  <c r="E1363" i="2"/>
  <c r="I1363" i="2" s="1"/>
  <c r="E1364" i="2" l="1"/>
  <c r="I1364" i="2" s="1"/>
  <c r="J1364" i="2"/>
  <c r="Q1365" i="2"/>
  <c r="F1365" i="2" s="1"/>
  <c r="T1366" i="2"/>
  <c r="U1366" i="2" s="1"/>
  <c r="G1366" i="2" s="1"/>
  <c r="L1367" i="2"/>
  <c r="N1367" i="2"/>
  <c r="S1367" i="2"/>
  <c r="K1367" i="2"/>
  <c r="R1367" i="2"/>
  <c r="D1367" i="2"/>
  <c r="O1367" i="2"/>
  <c r="G1365" i="2"/>
  <c r="H1365" i="2"/>
  <c r="B1369" i="2"/>
  <c r="C1368" i="2"/>
  <c r="M1366" i="2"/>
  <c r="P1366" i="2"/>
  <c r="E1365" i="2" l="1"/>
  <c r="I1365" i="2" s="1"/>
  <c r="T1367" i="2"/>
  <c r="U1367" i="2" s="1"/>
  <c r="G1367" i="2" s="1"/>
  <c r="H1366" i="2"/>
  <c r="S1368" i="2"/>
  <c r="O1368" i="2"/>
  <c r="R1368" i="2"/>
  <c r="L1368" i="2"/>
  <c r="N1368" i="2"/>
  <c r="D1368" i="2"/>
  <c r="K1368" i="2"/>
  <c r="P1367" i="2"/>
  <c r="J1365" i="2"/>
  <c r="C1369" i="2"/>
  <c r="B1370" i="2"/>
  <c r="Q1366" i="2"/>
  <c r="M1367" i="2"/>
  <c r="H1367" i="2" l="1"/>
  <c r="M1368" i="2"/>
  <c r="Q1367" i="2"/>
  <c r="F1367" i="2" s="1"/>
  <c r="P1368" i="2"/>
  <c r="B1371" i="2"/>
  <c r="C1370" i="2"/>
  <c r="E1366" i="2"/>
  <c r="I1366" i="2" s="1"/>
  <c r="F1366" i="2"/>
  <c r="J1366" i="2" s="1"/>
  <c r="T1368" i="2"/>
  <c r="U1368" i="2" s="1"/>
  <c r="D1369" i="2"/>
  <c r="N1369" i="2"/>
  <c r="S1369" i="2"/>
  <c r="O1369" i="2"/>
  <c r="L1369" i="2"/>
  <c r="R1369" i="2"/>
  <c r="K1369" i="2"/>
  <c r="J1367" i="2" l="1"/>
  <c r="T1369" i="2"/>
  <c r="U1369" i="2" s="1"/>
  <c r="G1369" i="2" s="1"/>
  <c r="Q1368" i="2"/>
  <c r="F1368" i="2" s="1"/>
  <c r="E1367" i="2"/>
  <c r="I1367" i="2" s="1"/>
  <c r="L1370" i="2"/>
  <c r="S1370" i="2"/>
  <c r="O1370" i="2"/>
  <c r="R1370" i="2"/>
  <c r="K1370" i="2"/>
  <c r="D1370" i="2"/>
  <c r="N1370" i="2"/>
  <c r="P1369" i="2"/>
  <c r="B1372" i="2"/>
  <c r="C1371" i="2"/>
  <c r="M1369" i="2"/>
  <c r="H1368" i="2"/>
  <c r="G1368" i="2"/>
  <c r="M1370" i="2" l="1"/>
  <c r="E1368" i="2"/>
  <c r="I1368" i="2" s="1"/>
  <c r="J1368" i="2"/>
  <c r="H1369" i="2"/>
  <c r="T1370" i="2"/>
  <c r="U1370" i="2" s="1"/>
  <c r="G1370" i="2" s="1"/>
  <c r="P1370" i="2"/>
  <c r="B1373" i="2"/>
  <c r="C1372" i="2"/>
  <c r="L1371" i="2"/>
  <c r="R1371" i="2"/>
  <c r="N1371" i="2"/>
  <c r="D1371" i="2"/>
  <c r="K1371" i="2"/>
  <c r="S1371" i="2"/>
  <c r="O1371" i="2"/>
  <c r="Q1369" i="2"/>
  <c r="Q1370" i="2" l="1"/>
  <c r="E1370" i="2" s="1"/>
  <c r="I1370" i="2" s="1"/>
  <c r="M1371" i="2"/>
  <c r="H1370" i="2"/>
  <c r="L1372" i="2"/>
  <c r="R1372" i="2"/>
  <c r="K1372" i="2"/>
  <c r="D1372" i="2"/>
  <c r="N1372" i="2"/>
  <c r="S1372" i="2"/>
  <c r="O1372" i="2"/>
  <c r="P1371" i="2"/>
  <c r="F1369" i="2"/>
  <c r="J1369" i="2" s="1"/>
  <c r="E1369" i="2"/>
  <c r="I1369" i="2" s="1"/>
  <c r="C1373" i="2"/>
  <c r="B1374" i="2"/>
  <c r="T1371" i="2"/>
  <c r="U1371" i="2" s="1"/>
  <c r="F1370" i="2" l="1"/>
  <c r="J1370" i="2" s="1"/>
  <c r="Q1371" i="2"/>
  <c r="F1371" i="2" s="1"/>
  <c r="P1372" i="2"/>
  <c r="T1372" i="2"/>
  <c r="U1372" i="2" s="1"/>
  <c r="S1373" i="2"/>
  <c r="O1373" i="2"/>
  <c r="K1373" i="2"/>
  <c r="L1373" i="2"/>
  <c r="R1373" i="2"/>
  <c r="D1373" i="2"/>
  <c r="N1373" i="2"/>
  <c r="C1374" i="2"/>
  <c r="B1375" i="2"/>
  <c r="M1372" i="2"/>
  <c r="G1371" i="2"/>
  <c r="H1371" i="2"/>
  <c r="E1371" i="2" l="1"/>
  <c r="I1371" i="2" s="1"/>
  <c r="T1373" i="2"/>
  <c r="U1373" i="2" s="1"/>
  <c r="G1373" i="2" s="1"/>
  <c r="P1373" i="2"/>
  <c r="Q1372" i="2"/>
  <c r="E1372" i="2" s="1"/>
  <c r="J1371" i="2"/>
  <c r="S1374" i="2"/>
  <c r="O1374" i="2"/>
  <c r="R1374" i="2"/>
  <c r="K1374" i="2"/>
  <c r="D1374" i="2"/>
  <c r="N1374" i="2"/>
  <c r="L1374" i="2"/>
  <c r="H1372" i="2"/>
  <c r="G1372" i="2"/>
  <c r="C1375" i="2"/>
  <c r="B1376" i="2"/>
  <c r="M1373" i="2"/>
  <c r="H1373" i="2" l="1"/>
  <c r="T1374" i="2"/>
  <c r="U1374" i="2" s="1"/>
  <c r="G1374" i="2" s="1"/>
  <c r="F1372" i="2"/>
  <c r="J1372" i="2" s="1"/>
  <c r="P1374" i="2"/>
  <c r="Q1373" i="2"/>
  <c r="E1373" i="2" s="1"/>
  <c r="I1373" i="2" s="1"/>
  <c r="I1372" i="2"/>
  <c r="R1375" i="2"/>
  <c r="N1375" i="2"/>
  <c r="D1375" i="2"/>
  <c r="K1375" i="2"/>
  <c r="S1375" i="2"/>
  <c r="O1375" i="2"/>
  <c r="L1375" i="2"/>
  <c r="M1374" i="2"/>
  <c r="B1377" i="2"/>
  <c r="C1376" i="2"/>
  <c r="H1374" i="2" l="1"/>
  <c r="M1375" i="2"/>
  <c r="F1373" i="2"/>
  <c r="J1373" i="2" s="1"/>
  <c r="Q1374" i="2"/>
  <c r="E1374" i="2" s="1"/>
  <c r="I1374" i="2" s="1"/>
  <c r="T1375" i="2"/>
  <c r="U1375" i="2" s="1"/>
  <c r="G1375" i="2" s="1"/>
  <c r="P1375" i="2"/>
  <c r="C1377" i="2"/>
  <c r="B1378" i="2"/>
  <c r="D1376" i="2"/>
  <c r="N1376" i="2"/>
  <c r="R1376" i="2"/>
  <c r="L1376" i="2"/>
  <c r="K1376" i="2"/>
  <c r="S1376" i="2"/>
  <c r="O1376" i="2"/>
  <c r="Q1375" i="2" l="1"/>
  <c r="E1375" i="2" s="1"/>
  <c r="I1375" i="2" s="1"/>
  <c r="F1374" i="2"/>
  <c r="J1374" i="2" s="1"/>
  <c r="M1376" i="2"/>
  <c r="P1376" i="2"/>
  <c r="H1375" i="2"/>
  <c r="S1377" i="2"/>
  <c r="O1377" i="2"/>
  <c r="D1377" i="2"/>
  <c r="K1377" i="2"/>
  <c r="L1377" i="2"/>
  <c r="R1377" i="2"/>
  <c r="N1377" i="2"/>
  <c r="T1376" i="2"/>
  <c r="U1376" i="2" s="1"/>
  <c r="B1379" i="2"/>
  <c r="C1378" i="2"/>
  <c r="F1375" i="2" l="1"/>
  <c r="J1375" i="2" s="1"/>
  <c r="T1377" i="2"/>
  <c r="U1377" i="2" s="1"/>
  <c r="H1377" i="2" s="1"/>
  <c r="Q1376" i="2"/>
  <c r="F1376" i="2" s="1"/>
  <c r="M1377" i="2"/>
  <c r="S1378" i="2"/>
  <c r="O1378" i="2"/>
  <c r="R1378" i="2"/>
  <c r="L1378" i="2"/>
  <c r="K1378" i="2"/>
  <c r="D1378" i="2"/>
  <c r="N1378" i="2"/>
  <c r="P1377" i="2"/>
  <c r="H1376" i="2"/>
  <c r="G1376" i="2"/>
  <c r="C1379" i="2"/>
  <c r="B1380" i="2"/>
  <c r="Q1377" i="2" l="1"/>
  <c r="E1377" i="2" s="1"/>
  <c r="G1377" i="2"/>
  <c r="E1376" i="2"/>
  <c r="I1376" i="2" s="1"/>
  <c r="M1378" i="2"/>
  <c r="P1378" i="2"/>
  <c r="T1378" i="2"/>
  <c r="U1378" i="2" s="1"/>
  <c r="B1381" i="2"/>
  <c r="C1380" i="2"/>
  <c r="L1379" i="2"/>
  <c r="S1379" i="2"/>
  <c r="K1379" i="2"/>
  <c r="D1379" i="2"/>
  <c r="R1379" i="2"/>
  <c r="O1379" i="2"/>
  <c r="N1379" i="2"/>
  <c r="J1376" i="2"/>
  <c r="F1377" i="2" l="1"/>
  <c r="J1377" i="2" s="1"/>
  <c r="I1377" i="2"/>
  <c r="T1379" i="2"/>
  <c r="U1379" i="2" s="1"/>
  <c r="G1379" i="2" s="1"/>
  <c r="Q1378" i="2"/>
  <c r="E1378" i="2" s="1"/>
  <c r="G1378" i="2"/>
  <c r="H1378" i="2"/>
  <c r="C1381" i="2"/>
  <c r="B1382" i="2"/>
  <c r="M1379" i="2"/>
  <c r="S1380" i="2"/>
  <c r="O1380" i="2"/>
  <c r="L1380" i="2"/>
  <c r="N1380" i="2"/>
  <c r="R1380" i="2"/>
  <c r="T1380" i="2" s="1"/>
  <c r="U1380" i="2" s="1"/>
  <c r="D1380" i="2"/>
  <c r="K1380" i="2"/>
  <c r="P1379" i="2"/>
  <c r="M1380" i="2" l="1"/>
  <c r="H1379" i="2"/>
  <c r="F1378" i="2"/>
  <c r="J1378" i="2" s="1"/>
  <c r="P1380" i="2"/>
  <c r="I1378" i="2"/>
  <c r="G1380" i="2"/>
  <c r="H1380" i="2"/>
  <c r="S1381" i="2"/>
  <c r="O1381" i="2"/>
  <c r="D1381" i="2"/>
  <c r="K1381" i="2"/>
  <c r="R1381" i="2"/>
  <c r="L1381" i="2"/>
  <c r="N1381" i="2"/>
  <c r="B1383" i="2"/>
  <c r="C1382" i="2"/>
  <c r="Q1379" i="2"/>
  <c r="Q1380" i="2" l="1"/>
  <c r="F1380" i="2" s="1"/>
  <c r="J1380" i="2" s="1"/>
  <c r="T1381" i="2"/>
  <c r="U1381" i="2" s="1"/>
  <c r="G1381" i="2" s="1"/>
  <c r="P1381" i="2"/>
  <c r="B1384" i="2"/>
  <c r="C1383" i="2"/>
  <c r="M1381" i="2"/>
  <c r="R1382" i="2"/>
  <c r="K1382" i="2"/>
  <c r="S1382" i="2"/>
  <c r="O1382" i="2"/>
  <c r="L1382" i="2"/>
  <c r="D1382" i="2"/>
  <c r="N1382" i="2"/>
  <c r="F1379" i="2"/>
  <c r="J1379" i="2" s="1"/>
  <c r="E1379" i="2"/>
  <c r="I1379" i="2" s="1"/>
  <c r="E1380" i="2" l="1"/>
  <c r="I1380" i="2" s="1"/>
  <c r="H1381" i="2"/>
  <c r="T1382" i="2"/>
  <c r="U1382" i="2" s="1"/>
  <c r="G1382" i="2" s="1"/>
  <c r="Q1381" i="2"/>
  <c r="F1381" i="2" s="1"/>
  <c r="L1383" i="2"/>
  <c r="N1383" i="2"/>
  <c r="S1383" i="2"/>
  <c r="K1383" i="2"/>
  <c r="R1383" i="2"/>
  <c r="D1383" i="2"/>
  <c r="O1383" i="2"/>
  <c r="M1382" i="2"/>
  <c r="B1385" i="2"/>
  <c r="C1384" i="2"/>
  <c r="P1382" i="2"/>
  <c r="J1381" i="2" l="1"/>
  <c r="E1381" i="2"/>
  <c r="I1381" i="2" s="1"/>
  <c r="H1382" i="2"/>
  <c r="Q1382" i="2"/>
  <c r="F1382" i="2" s="1"/>
  <c r="M1383" i="2"/>
  <c r="C1385" i="2"/>
  <c r="B1386" i="2"/>
  <c r="D1384" i="2"/>
  <c r="K1384" i="2"/>
  <c r="S1384" i="2"/>
  <c r="O1384" i="2"/>
  <c r="N1384" i="2"/>
  <c r="L1384" i="2"/>
  <c r="R1384" i="2"/>
  <c r="T1384" i="2" s="1"/>
  <c r="U1384" i="2" s="1"/>
  <c r="T1383" i="2"/>
  <c r="U1383" i="2" s="1"/>
  <c r="P1383" i="2"/>
  <c r="Q1383" i="2" l="1"/>
  <c r="F1383" i="2" s="1"/>
  <c r="E1382" i="2"/>
  <c r="I1382" i="2" s="1"/>
  <c r="J1382" i="2"/>
  <c r="P1384" i="2"/>
  <c r="G1384" i="2"/>
  <c r="H1384" i="2"/>
  <c r="R1385" i="2"/>
  <c r="N1385" i="2"/>
  <c r="S1385" i="2"/>
  <c r="D1385" i="2"/>
  <c r="K1385" i="2"/>
  <c r="O1385" i="2"/>
  <c r="L1385" i="2"/>
  <c r="H1383" i="2"/>
  <c r="G1383" i="2"/>
  <c r="B1387" i="2"/>
  <c r="C1386" i="2"/>
  <c r="M1384" i="2"/>
  <c r="E1383" i="2" l="1"/>
  <c r="I1383" i="2" s="1"/>
  <c r="Q1384" i="2"/>
  <c r="E1384" i="2" s="1"/>
  <c r="I1384" i="2" s="1"/>
  <c r="M1385" i="2"/>
  <c r="T1385" i="2"/>
  <c r="U1385" i="2" s="1"/>
  <c r="G1385" i="2" s="1"/>
  <c r="J1383" i="2"/>
  <c r="B1388" i="2"/>
  <c r="C1387" i="2"/>
  <c r="P1385" i="2"/>
  <c r="L1386" i="2"/>
  <c r="R1386" i="2"/>
  <c r="K1386" i="2"/>
  <c r="D1386" i="2"/>
  <c r="N1386" i="2"/>
  <c r="S1386" i="2"/>
  <c r="O1386" i="2"/>
  <c r="F1384" i="2" l="1"/>
  <c r="J1384" i="2" s="1"/>
  <c r="H1385" i="2"/>
  <c r="Q1385" i="2"/>
  <c r="E1385" i="2" s="1"/>
  <c r="I1385" i="2" s="1"/>
  <c r="P1386" i="2"/>
  <c r="C1388" i="2"/>
  <c r="B1389" i="2"/>
  <c r="T1386" i="2"/>
  <c r="U1386" i="2" s="1"/>
  <c r="D1387" i="2"/>
  <c r="N1387" i="2"/>
  <c r="S1387" i="2"/>
  <c r="O1387" i="2"/>
  <c r="K1387" i="2"/>
  <c r="R1387" i="2"/>
  <c r="L1387" i="2"/>
  <c r="M1386" i="2"/>
  <c r="Q1386" i="2" l="1"/>
  <c r="F1386" i="2" s="1"/>
  <c r="F1385" i="2"/>
  <c r="J1385" i="2" s="1"/>
  <c r="H1386" i="2"/>
  <c r="G1386" i="2"/>
  <c r="B1390" i="2"/>
  <c r="C1389" i="2"/>
  <c r="M1387" i="2"/>
  <c r="R1388" i="2"/>
  <c r="K1388" i="2"/>
  <c r="L1388" i="2"/>
  <c r="D1388" i="2"/>
  <c r="N1388" i="2"/>
  <c r="O1388" i="2"/>
  <c r="S1388" i="2"/>
  <c r="T1387" i="2"/>
  <c r="U1387" i="2" s="1"/>
  <c r="P1387" i="2"/>
  <c r="E1386" i="2" l="1"/>
  <c r="I1386" i="2" s="1"/>
  <c r="J1386" i="2"/>
  <c r="M1388" i="2"/>
  <c r="G1387" i="2"/>
  <c r="H1387" i="2"/>
  <c r="C1390" i="2"/>
  <c r="B1391" i="2"/>
  <c r="Q1387" i="2"/>
  <c r="S1389" i="2"/>
  <c r="O1389" i="2"/>
  <c r="L1389" i="2"/>
  <c r="D1389" i="2"/>
  <c r="N1389" i="2"/>
  <c r="R1389" i="2"/>
  <c r="K1389" i="2"/>
  <c r="P1388" i="2"/>
  <c r="T1388" i="2"/>
  <c r="U1388" i="2" s="1"/>
  <c r="M1389" i="2" l="1"/>
  <c r="T1389" i="2"/>
  <c r="U1389" i="2" s="1"/>
  <c r="G1389" i="2" s="1"/>
  <c r="Q1388" i="2"/>
  <c r="F1388" i="2" s="1"/>
  <c r="C1391" i="2"/>
  <c r="B1392" i="2"/>
  <c r="F1387" i="2"/>
  <c r="J1387" i="2" s="1"/>
  <c r="E1387" i="2"/>
  <c r="I1387" i="2" s="1"/>
  <c r="G1388" i="2"/>
  <c r="H1388" i="2"/>
  <c r="P1389" i="2"/>
  <c r="Q1389" i="2" s="1"/>
  <c r="S1390" i="2"/>
  <c r="O1390" i="2"/>
  <c r="R1390" i="2"/>
  <c r="K1390" i="2"/>
  <c r="L1390" i="2"/>
  <c r="D1390" i="2"/>
  <c r="N1390" i="2"/>
  <c r="H1389" i="2" l="1"/>
  <c r="E1388" i="2"/>
  <c r="I1388" i="2" s="1"/>
  <c r="B1393" i="2"/>
  <c r="C1392" i="2"/>
  <c r="P1390" i="2"/>
  <c r="T1390" i="2"/>
  <c r="U1390" i="2" s="1"/>
  <c r="J1388" i="2"/>
  <c r="E1389" i="2"/>
  <c r="I1389" i="2" s="1"/>
  <c r="F1389" i="2"/>
  <c r="S1391" i="2"/>
  <c r="O1391" i="2"/>
  <c r="D1391" i="2"/>
  <c r="K1391" i="2"/>
  <c r="L1391" i="2"/>
  <c r="R1391" i="2"/>
  <c r="N1391" i="2"/>
  <c r="M1390" i="2"/>
  <c r="Q1390" i="2" l="1"/>
  <c r="F1390" i="2" s="1"/>
  <c r="J1389" i="2"/>
  <c r="G1390" i="2"/>
  <c r="H1390" i="2"/>
  <c r="B1394" i="2"/>
  <c r="C1393" i="2"/>
  <c r="L1392" i="2"/>
  <c r="N1392" i="2"/>
  <c r="D1392" i="2"/>
  <c r="K1392" i="2"/>
  <c r="S1392" i="2"/>
  <c r="O1392" i="2"/>
  <c r="R1392" i="2"/>
  <c r="T1391" i="2"/>
  <c r="U1391" i="2" s="1"/>
  <c r="P1391" i="2"/>
  <c r="M1391" i="2"/>
  <c r="E1390" i="2" l="1"/>
  <c r="I1390" i="2" s="1"/>
  <c r="J1390" i="2"/>
  <c r="T1392" i="2"/>
  <c r="U1392" i="2" s="1"/>
  <c r="H1392" i="2" s="1"/>
  <c r="H1391" i="2"/>
  <c r="G1391" i="2"/>
  <c r="P1392" i="2"/>
  <c r="B1395" i="2"/>
  <c r="C1394" i="2"/>
  <c r="D1393" i="2"/>
  <c r="N1393" i="2"/>
  <c r="S1393" i="2"/>
  <c r="O1393" i="2"/>
  <c r="L1393" i="2"/>
  <c r="R1393" i="2"/>
  <c r="K1393" i="2"/>
  <c r="Q1391" i="2"/>
  <c r="M1392" i="2"/>
  <c r="T1393" i="2" l="1"/>
  <c r="U1393" i="2" s="1"/>
  <c r="G1393" i="2" s="1"/>
  <c r="Q1392" i="2"/>
  <c r="F1392" i="2" s="1"/>
  <c r="J1392" i="2" s="1"/>
  <c r="G1392" i="2"/>
  <c r="P1393" i="2"/>
  <c r="B1396" i="2"/>
  <c r="C1395" i="2"/>
  <c r="F1391" i="2"/>
  <c r="J1391" i="2" s="1"/>
  <c r="E1391" i="2"/>
  <c r="I1391" i="2" s="1"/>
  <c r="D1394" i="2"/>
  <c r="N1394" i="2"/>
  <c r="S1394" i="2"/>
  <c r="O1394" i="2"/>
  <c r="L1394" i="2"/>
  <c r="R1394" i="2"/>
  <c r="K1394" i="2"/>
  <c r="M1393" i="2"/>
  <c r="Q1393" i="2" l="1"/>
  <c r="F1393" i="2" s="1"/>
  <c r="H1393" i="2"/>
  <c r="M1394" i="2"/>
  <c r="E1392" i="2"/>
  <c r="I1392" i="2" s="1"/>
  <c r="C1396" i="2"/>
  <c r="B1397" i="2"/>
  <c r="D1395" i="2"/>
  <c r="O1395" i="2"/>
  <c r="N1395" i="2"/>
  <c r="S1395" i="2"/>
  <c r="K1395" i="2"/>
  <c r="L1395" i="2"/>
  <c r="R1395" i="2"/>
  <c r="T1394" i="2"/>
  <c r="U1394" i="2" s="1"/>
  <c r="P1394" i="2"/>
  <c r="E1393" i="2" l="1"/>
  <c r="I1393" i="2" s="1"/>
  <c r="J1393" i="2"/>
  <c r="Q1394" i="2"/>
  <c r="E1394" i="2" s="1"/>
  <c r="T1395" i="2"/>
  <c r="U1395" i="2" s="1"/>
  <c r="H1395" i="2" s="1"/>
  <c r="M1395" i="2"/>
  <c r="G1394" i="2"/>
  <c r="H1394" i="2"/>
  <c r="D1396" i="2"/>
  <c r="K1396" i="2"/>
  <c r="S1396" i="2"/>
  <c r="O1396" i="2"/>
  <c r="L1396" i="2"/>
  <c r="R1396" i="2"/>
  <c r="N1396" i="2"/>
  <c r="P1395" i="2"/>
  <c r="C1397" i="2"/>
  <c r="B1398" i="2"/>
  <c r="Q1395" i="2" l="1"/>
  <c r="E1395" i="2" s="1"/>
  <c r="T1396" i="2"/>
  <c r="U1396" i="2" s="1"/>
  <c r="G1396" i="2" s="1"/>
  <c r="F1394" i="2"/>
  <c r="J1394" i="2" s="1"/>
  <c r="M1396" i="2"/>
  <c r="G1395" i="2"/>
  <c r="P1396" i="2"/>
  <c r="I1394" i="2"/>
  <c r="C1398" i="2"/>
  <c r="B1399" i="2"/>
  <c r="O1397" i="2"/>
  <c r="R1397" i="2"/>
  <c r="K1397" i="2"/>
  <c r="D1397" i="2"/>
  <c r="S1397" i="2"/>
  <c r="L1397" i="2"/>
  <c r="N1397" i="2"/>
  <c r="F1395" i="2" l="1"/>
  <c r="J1395" i="2" s="1"/>
  <c r="H1396" i="2"/>
  <c r="I1395" i="2"/>
  <c r="Q1396" i="2"/>
  <c r="E1396" i="2" s="1"/>
  <c r="I1396" i="2" s="1"/>
  <c r="C1399" i="2"/>
  <c r="B1400" i="2"/>
  <c r="L1398" i="2"/>
  <c r="R1398" i="2"/>
  <c r="K1398" i="2"/>
  <c r="D1398" i="2"/>
  <c r="N1398" i="2"/>
  <c r="S1398" i="2"/>
  <c r="O1398" i="2"/>
  <c r="T1397" i="2"/>
  <c r="U1397" i="2" s="1"/>
  <c r="P1397" i="2"/>
  <c r="M1397" i="2"/>
  <c r="F1396" i="2" l="1"/>
  <c r="J1396" i="2" s="1"/>
  <c r="M1398" i="2"/>
  <c r="R1399" i="2"/>
  <c r="N1399" i="2"/>
  <c r="L1399" i="2"/>
  <c r="S1399" i="2"/>
  <c r="K1399" i="2"/>
  <c r="D1399" i="2"/>
  <c r="O1399" i="2"/>
  <c r="H1397" i="2"/>
  <c r="G1397" i="2"/>
  <c r="C1400" i="2"/>
  <c r="B1401" i="2"/>
  <c r="P1398" i="2"/>
  <c r="Q1397" i="2"/>
  <c r="T1398" i="2"/>
  <c r="U1398" i="2" s="1"/>
  <c r="Q1398" i="2" l="1"/>
  <c r="E1398" i="2" s="1"/>
  <c r="M1399" i="2"/>
  <c r="T1399" i="2"/>
  <c r="U1399" i="2" s="1"/>
  <c r="H1399" i="2" s="1"/>
  <c r="P1399" i="2"/>
  <c r="F1397" i="2"/>
  <c r="J1397" i="2" s="1"/>
  <c r="E1397" i="2"/>
  <c r="I1397" i="2" s="1"/>
  <c r="L1400" i="2"/>
  <c r="R1400" i="2"/>
  <c r="K1400" i="2"/>
  <c r="S1400" i="2"/>
  <c r="D1400" i="2"/>
  <c r="N1400" i="2"/>
  <c r="O1400" i="2"/>
  <c r="G1398" i="2"/>
  <c r="H1398" i="2"/>
  <c r="B1402" i="2"/>
  <c r="C1401" i="2"/>
  <c r="F1398" i="2" l="1"/>
  <c r="J1398" i="2" s="1"/>
  <c r="Q1399" i="2"/>
  <c r="F1399" i="2" s="1"/>
  <c r="J1399" i="2" s="1"/>
  <c r="G1399" i="2"/>
  <c r="M1400" i="2"/>
  <c r="I1398" i="2"/>
  <c r="S1401" i="2"/>
  <c r="O1401" i="2"/>
  <c r="L1401" i="2"/>
  <c r="D1401" i="2"/>
  <c r="K1401" i="2"/>
  <c r="R1401" i="2"/>
  <c r="N1401" i="2"/>
  <c r="B1403" i="2"/>
  <c r="C1402" i="2"/>
  <c r="P1400" i="2"/>
  <c r="T1400" i="2"/>
  <c r="U1400" i="2" s="1"/>
  <c r="Q1400" i="2" l="1"/>
  <c r="E1400" i="2" s="1"/>
  <c r="M1401" i="2"/>
  <c r="E1399" i="2"/>
  <c r="I1399" i="2" s="1"/>
  <c r="G1400" i="2"/>
  <c r="H1400" i="2"/>
  <c r="C1403" i="2"/>
  <c r="B1404" i="2"/>
  <c r="R1402" i="2"/>
  <c r="N1402" i="2"/>
  <c r="D1402" i="2"/>
  <c r="K1402" i="2"/>
  <c r="L1402" i="2"/>
  <c r="S1402" i="2"/>
  <c r="O1402" i="2"/>
  <c r="T1401" i="2"/>
  <c r="U1401" i="2" s="1"/>
  <c r="P1401" i="2"/>
  <c r="Q1401" i="2" s="1"/>
  <c r="F1400" i="2" l="1"/>
  <c r="J1400" i="2" s="1"/>
  <c r="I1400" i="2"/>
  <c r="M1402" i="2"/>
  <c r="F1401" i="2"/>
  <c r="E1401" i="2"/>
  <c r="R1403" i="2"/>
  <c r="K1403" i="2"/>
  <c r="L1403" i="2"/>
  <c r="N1403" i="2"/>
  <c r="S1403" i="2"/>
  <c r="D1403" i="2"/>
  <c r="O1403" i="2"/>
  <c r="C1404" i="2"/>
  <c r="B1405" i="2"/>
  <c r="G1401" i="2"/>
  <c r="H1401" i="2"/>
  <c r="T1402" i="2"/>
  <c r="U1402" i="2" s="1"/>
  <c r="P1402" i="2"/>
  <c r="Q1402" i="2" l="1"/>
  <c r="F1402" i="2" s="1"/>
  <c r="R1404" i="2"/>
  <c r="K1404" i="2"/>
  <c r="D1404" i="2"/>
  <c r="N1404" i="2"/>
  <c r="S1404" i="2"/>
  <c r="O1404" i="2"/>
  <c r="L1404" i="2"/>
  <c r="H1402" i="2"/>
  <c r="G1402" i="2"/>
  <c r="C1405" i="2"/>
  <c r="B1406" i="2"/>
  <c r="J1401" i="2"/>
  <c r="P1403" i="2"/>
  <c r="I1401" i="2"/>
  <c r="T1403" i="2"/>
  <c r="U1403" i="2" s="1"/>
  <c r="M1403" i="2"/>
  <c r="E1402" i="2" l="1"/>
  <c r="I1402" i="2" s="1"/>
  <c r="Q1403" i="2"/>
  <c r="F1403" i="2" s="1"/>
  <c r="P1404" i="2"/>
  <c r="G1403" i="2"/>
  <c r="H1403" i="2"/>
  <c r="C1406" i="2"/>
  <c r="B1407" i="2"/>
  <c r="J1402" i="2"/>
  <c r="L1405" i="2"/>
  <c r="R1405" i="2"/>
  <c r="N1405" i="2"/>
  <c r="D1405" i="2"/>
  <c r="K1405" i="2"/>
  <c r="S1405" i="2"/>
  <c r="O1405" i="2"/>
  <c r="T1404" i="2"/>
  <c r="U1404" i="2" s="1"/>
  <c r="M1404" i="2"/>
  <c r="M1405" i="2" l="1"/>
  <c r="E1403" i="2"/>
  <c r="I1403" i="2" s="1"/>
  <c r="Q1404" i="2"/>
  <c r="E1404" i="2" s="1"/>
  <c r="P1405" i="2"/>
  <c r="B1408" i="2"/>
  <c r="C1407" i="2"/>
  <c r="H1404" i="2"/>
  <c r="G1404" i="2"/>
  <c r="L1406" i="2"/>
  <c r="R1406" i="2"/>
  <c r="K1406" i="2"/>
  <c r="D1406" i="2"/>
  <c r="N1406" i="2"/>
  <c r="S1406" i="2"/>
  <c r="O1406" i="2"/>
  <c r="T1405" i="2"/>
  <c r="U1405" i="2" s="1"/>
  <c r="J1403" i="2"/>
  <c r="M1406" i="2" l="1"/>
  <c r="Q1405" i="2"/>
  <c r="E1405" i="2" s="1"/>
  <c r="F1404" i="2"/>
  <c r="J1404" i="2" s="1"/>
  <c r="I1404" i="2"/>
  <c r="G1405" i="2"/>
  <c r="H1405" i="2"/>
  <c r="C1408" i="2"/>
  <c r="B1409" i="2"/>
  <c r="S1407" i="2"/>
  <c r="O1407" i="2"/>
  <c r="L1407" i="2"/>
  <c r="D1407" i="2"/>
  <c r="K1407" i="2"/>
  <c r="R1407" i="2"/>
  <c r="N1407" i="2"/>
  <c r="P1406" i="2"/>
  <c r="T1406" i="2"/>
  <c r="U1406" i="2" s="1"/>
  <c r="Q1406" i="2" l="1"/>
  <c r="E1406" i="2" s="1"/>
  <c r="F1405" i="2"/>
  <c r="J1405" i="2" s="1"/>
  <c r="T1407" i="2"/>
  <c r="U1407" i="2" s="1"/>
  <c r="G1407" i="2" s="1"/>
  <c r="M1407" i="2"/>
  <c r="I1405" i="2"/>
  <c r="H1406" i="2"/>
  <c r="G1406" i="2"/>
  <c r="R1408" i="2"/>
  <c r="K1408" i="2"/>
  <c r="D1408" i="2"/>
  <c r="N1408" i="2"/>
  <c r="S1408" i="2"/>
  <c r="O1408" i="2"/>
  <c r="L1408" i="2"/>
  <c r="C1409" i="2"/>
  <c r="B1410" i="2"/>
  <c r="P1407" i="2"/>
  <c r="F1406" i="2" l="1"/>
  <c r="J1406" i="2" s="1"/>
  <c r="I1406" i="2"/>
  <c r="H1407" i="2"/>
  <c r="Q1407" i="2"/>
  <c r="E1407" i="2" s="1"/>
  <c r="I1407" i="2" s="1"/>
  <c r="M1408" i="2"/>
  <c r="B1411" i="2"/>
  <c r="C1410" i="2"/>
  <c r="L1409" i="2"/>
  <c r="K1409" i="2"/>
  <c r="D1409" i="2"/>
  <c r="N1409" i="2"/>
  <c r="R1409" i="2"/>
  <c r="S1409" i="2"/>
  <c r="O1409" i="2"/>
  <c r="P1408" i="2"/>
  <c r="T1408" i="2"/>
  <c r="U1408" i="2" s="1"/>
  <c r="Q1408" i="2" l="1"/>
  <c r="E1408" i="2" s="1"/>
  <c r="F1407" i="2"/>
  <c r="J1407" i="2" s="1"/>
  <c r="P1409" i="2"/>
  <c r="M1409" i="2"/>
  <c r="H1408" i="2"/>
  <c r="G1408" i="2"/>
  <c r="T1409" i="2"/>
  <c r="U1409" i="2" s="1"/>
  <c r="B1412" i="2"/>
  <c r="C1411" i="2"/>
  <c r="S1410" i="2"/>
  <c r="O1410" i="2"/>
  <c r="L1410" i="2"/>
  <c r="R1410" i="2"/>
  <c r="K1410" i="2"/>
  <c r="D1410" i="2"/>
  <c r="N1410" i="2"/>
  <c r="F1408" i="2" l="1"/>
  <c r="J1408" i="2" s="1"/>
  <c r="Q1409" i="2"/>
  <c r="E1409" i="2" s="1"/>
  <c r="M1410" i="2"/>
  <c r="T1410" i="2"/>
  <c r="U1410" i="2" s="1"/>
  <c r="G1410" i="2" s="1"/>
  <c r="I1408" i="2"/>
  <c r="H1409" i="2"/>
  <c r="G1409" i="2"/>
  <c r="B1413" i="2"/>
  <c r="C1412" i="2"/>
  <c r="P1410" i="2"/>
  <c r="L1411" i="2"/>
  <c r="D1411" i="2"/>
  <c r="R1411" i="2"/>
  <c r="K1411" i="2"/>
  <c r="O1411" i="2"/>
  <c r="S1411" i="2"/>
  <c r="N1411" i="2"/>
  <c r="Q1410" i="2" l="1"/>
  <c r="E1410" i="2" s="1"/>
  <c r="I1410" i="2" s="1"/>
  <c r="F1409" i="2"/>
  <c r="J1409" i="2" s="1"/>
  <c r="H1410" i="2"/>
  <c r="I1409" i="2"/>
  <c r="C1413" i="2"/>
  <c r="B1414" i="2"/>
  <c r="P1411" i="2"/>
  <c r="T1411" i="2"/>
  <c r="U1411" i="2" s="1"/>
  <c r="R1412" i="2"/>
  <c r="N1412" i="2"/>
  <c r="D1412" i="2"/>
  <c r="K1412" i="2"/>
  <c r="S1412" i="2"/>
  <c r="O1412" i="2"/>
  <c r="L1412" i="2"/>
  <c r="M1411" i="2"/>
  <c r="F1410" i="2" l="1"/>
  <c r="J1410" i="2" s="1"/>
  <c r="G1411" i="2"/>
  <c r="H1411" i="2"/>
  <c r="R1413" i="2"/>
  <c r="N1413" i="2"/>
  <c r="D1413" i="2"/>
  <c r="K1413" i="2"/>
  <c r="L1413" i="2"/>
  <c r="S1413" i="2"/>
  <c r="O1413" i="2"/>
  <c r="M1412" i="2"/>
  <c r="Q1411" i="2"/>
  <c r="T1412" i="2"/>
  <c r="U1412" i="2" s="1"/>
  <c r="B1415" i="2"/>
  <c r="C1414" i="2"/>
  <c r="P1412" i="2"/>
  <c r="Q1412" i="2" l="1"/>
  <c r="E1412" i="2" s="1"/>
  <c r="M1413" i="2"/>
  <c r="P1413" i="2"/>
  <c r="H1412" i="2"/>
  <c r="G1412" i="2"/>
  <c r="B1416" i="2"/>
  <c r="C1415" i="2"/>
  <c r="S1414" i="2"/>
  <c r="O1414" i="2"/>
  <c r="R1414" i="2"/>
  <c r="L1414" i="2"/>
  <c r="K1414" i="2"/>
  <c r="D1414" i="2"/>
  <c r="N1414" i="2"/>
  <c r="E1411" i="2"/>
  <c r="I1411" i="2" s="1"/>
  <c r="F1411" i="2"/>
  <c r="J1411" i="2" s="1"/>
  <c r="T1413" i="2"/>
  <c r="U1413" i="2" s="1"/>
  <c r="Q1413" i="2" l="1"/>
  <c r="F1413" i="2" s="1"/>
  <c r="F1412" i="2"/>
  <c r="J1412" i="2" s="1"/>
  <c r="T1414" i="2"/>
  <c r="U1414" i="2" s="1"/>
  <c r="H1414" i="2" s="1"/>
  <c r="H1413" i="2"/>
  <c r="G1413" i="2"/>
  <c r="B1417" i="2"/>
  <c r="C1416" i="2"/>
  <c r="L1415" i="2"/>
  <c r="R1415" i="2"/>
  <c r="K1415" i="2"/>
  <c r="S1415" i="2"/>
  <c r="N1415" i="2"/>
  <c r="D1415" i="2"/>
  <c r="O1415" i="2"/>
  <c r="P1414" i="2"/>
  <c r="I1412" i="2"/>
  <c r="M1414" i="2"/>
  <c r="E1413" i="2" l="1"/>
  <c r="I1413" i="2" s="1"/>
  <c r="T1415" i="2"/>
  <c r="U1415" i="2" s="1"/>
  <c r="G1415" i="2" s="1"/>
  <c r="Q1414" i="2"/>
  <c r="E1414" i="2" s="1"/>
  <c r="P1415" i="2"/>
  <c r="G1414" i="2"/>
  <c r="J1413" i="2"/>
  <c r="C1417" i="2"/>
  <c r="B1418" i="2"/>
  <c r="M1415" i="2"/>
  <c r="R1416" i="2"/>
  <c r="D1416" i="2"/>
  <c r="K1416" i="2"/>
  <c r="S1416" i="2"/>
  <c r="O1416" i="2"/>
  <c r="L1416" i="2"/>
  <c r="N1416" i="2"/>
  <c r="H1415" i="2" l="1"/>
  <c r="F1414" i="2"/>
  <c r="J1414" i="2" s="1"/>
  <c r="Q1415" i="2"/>
  <c r="E1415" i="2" s="1"/>
  <c r="I1415" i="2" s="1"/>
  <c r="P1416" i="2"/>
  <c r="I1414" i="2"/>
  <c r="O1417" i="2"/>
  <c r="L1417" i="2"/>
  <c r="N1417" i="2"/>
  <c r="D1417" i="2"/>
  <c r="K1417" i="2"/>
  <c r="S1417" i="2"/>
  <c r="R1417" i="2"/>
  <c r="B1419" i="2"/>
  <c r="C1418" i="2"/>
  <c r="M1416" i="2"/>
  <c r="T1416" i="2"/>
  <c r="U1416" i="2" s="1"/>
  <c r="Q1416" i="2" l="1"/>
  <c r="F1416" i="2" s="1"/>
  <c r="M1417" i="2"/>
  <c r="T1417" i="2"/>
  <c r="U1417" i="2" s="1"/>
  <c r="H1417" i="2" s="1"/>
  <c r="F1415" i="2"/>
  <c r="J1415" i="2" s="1"/>
  <c r="H1416" i="2"/>
  <c r="G1416" i="2"/>
  <c r="S1418" i="2"/>
  <c r="O1418" i="2"/>
  <c r="R1418" i="2"/>
  <c r="K1418" i="2"/>
  <c r="L1418" i="2"/>
  <c r="D1418" i="2"/>
  <c r="N1418" i="2"/>
  <c r="C1419" i="2"/>
  <c r="B1420" i="2"/>
  <c r="P1417" i="2"/>
  <c r="Q1417" i="2" l="1"/>
  <c r="F1417" i="2" s="1"/>
  <c r="J1417" i="2" s="1"/>
  <c r="E1416" i="2"/>
  <c r="I1416" i="2" s="1"/>
  <c r="G1417" i="2"/>
  <c r="M1418" i="2"/>
  <c r="J1416" i="2"/>
  <c r="D1419" i="2"/>
  <c r="N1419" i="2"/>
  <c r="L1419" i="2"/>
  <c r="R1419" i="2"/>
  <c r="K1419" i="2"/>
  <c r="S1419" i="2"/>
  <c r="O1419" i="2"/>
  <c r="C1420" i="2"/>
  <c r="B1421" i="2"/>
  <c r="P1418" i="2"/>
  <c r="T1418" i="2"/>
  <c r="U1418" i="2" s="1"/>
  <c r="Q1418" i="2" l="1"/>
  <c r="E1418" i="2" s="1"/>
  <c r="E1417" i="2"/>
  <c r="I1417" i="2" s="1"/>
  <c r="T1419" i="2"/>
  <c r="U1419" i="2" s="1"/>
  <c r="H1419" i="2" s="1"/>
  <c r="H1418" i="2"/>
  <c r="G1418" i="2"/>
  <c r="S1420" i="2"/>
  <c r="O1420" i="2"/>
  <c r="L1420" i="2"/>
  <c r="R1420" i="2"/>
  <c r="K1420" i="2"/>
  <c r="D1420" i="2"/>
  <c r="N1420" i="2"/>
  <c r="B1422" i="2"/>
  <c r="C1421" i="2"/>
  <c r="M1419" i="2"/>
  <c r="P1419" i="2"/>
  <c r="F1418" i="2" l="1"/>
  <c r="J1418" i="2" s="1"/>
  <c r="G1419" i="2"/>
  <c r="T1420" i="2"/>
  <c r="U1420" i="2" s="1"/>
  <c r="G1420" i="2" s="1"/>
  <c r="P1420" i="2"/>
  <c r="I1418" i="2"/>
  <c r="B1423" i="2"/>
  <c r="C1422" i="2"/>
  <c r="R1421" i="2"/>
  <c r="K1421" i="2"/>
  <c r="D1421" i="2"/>
  <c r="N1421" i="2"/>
  <c r="S1421" i="2"/>
  <c r="O1421" i="2"/>
  <c r="L1421" i="2"/>
  <c r="M1420" i="2"/>
  <c r="Q1419" i="2"/>
  <c r="H1420" i="2" l="1"/>
  <c r="Q1420" i="2"/>
  <c r="F1420" i="2" s="1"/>
  <c r="P1421" i="2"/>
  <c r="M1421" i="2"/>
  <c r="E1419" i="2"/>
  <c r="I1419" i="2" s="1"/>
  <c r="F1419" i="2"/>
  <c r="J1419" i="2" s="1"/>
  <c r="S1422" i="2"/>
  <c r="O1422" i="2"/>
  <c r="R1422" i="2"/>
  <c r="K1422" i="2"/>
  <c r="L1422" i="2"/>
  <c r="D1422" i="2"/>
  <c r="N1422" i="2"/>
  <c r="T1421" i="2"/>
  <c r="U1421" i="2" s="1"/>
  <c r="B1424" i="2"/>
  <c r="C1423" i="2"/>
  <c r="T1422" i="2" l="1"/>
  <c r="U1422" i="2" s="1"/>
  <c r="H1422" i="2" s="1"/>
  <c r="Q1421" i="2"/>
  <c r="E1421" i="2" s="1"/>
  <c r="J1420" i="2"/>
  <c r="P1422" i="2"/>
  <c r="E1420" i="2"/>
  <c r="I1420" i="2" s="1"/>
  <c r="C1424" i="2"/>
  <c r="B1425" i="2"/>
  <c r="D1423" i="2"/>
  <c r="N1423" i="2"/>
  <c r="K1423" i="2"/>
  <c r="S1423" i="2"/>
  <c r="O1423" i="2"/>
  <c r="R1423" i="2"/>
  <c r="L1423" i="2"/>
  <c r="G1421" i="2"/>
  <c r="H1421" i="2"/>
  <c r="M1422" i="2"/>
  <c r="G1422" i="2" l="1"/>
  <c r="F1421" i="2"/>
  <c r="J1421" i="2" s="1"/>
  <c r="Q1422" i="2"/>
  <c r="F1422" i="2" s="1"/>
  <c r="J1422" i="2" s="1"/>
  <c r="S1424" i="2"/>
  <c r="O1424" i="2"/>
  <c r="L1424" i="2"/>
  <c r="R1424" i="2"/>
  <c r="K1424" i="2"/>
  <c r="D1424" i="2"/>
  <c r="N1424" i="2"/>
  <c r="T1423" i="2"/>
  <c r="U1423" i="2" s="1"/>
  <c r="P1423" i="2"/>
  <c r="I1421" i="2"/>
  <c r="M1423" i="2"/>
  <c r="B1426" i="2"/>
  <c r="C1425" i="2"/>
  <c r="T1424" i="2" l="1"/>
  <c r="U1424" i="2" s="1"/>
  <c r="G1424" i="2" s="1"/>
  <c r="E1422" i="2"/>
  <c r="I1422" i="2" s="1"/>
  <c r="Q1423" i="2"/>
  <c r="F1423" i="2" s="1"/>
  <c r="P1424" i="2"/>
  <c r="C1426" i="2"/>
  <c r="B1427" i="2"/>
  <c r="H1423" i="2"/>
  <c r="G1423" i="2"/>
  <c r="L1425" i="2"/>
  <c r="D1425" i="2"/>
  <c r="K1425" i="2"/>
  <c r="S1425" i="2"/>
  <c r="O1425" i="2"/>
  <c r="R1425" i="2"/>
  <c r="N1425" i="2"/>
  <c r="M1424" i="2"/>
  <c r="Q1424" i="2" l="1"/>
  <c r="E1424" i="2" s="1"/>
  <c r="I1424" i="2" s="1"/>
  <c r="H1424" i="2"/>
  <c r="E1423" i="2"/>
  <c r="I1423" i="2" s="1"/>
  <c r="D1426" i="2"/>
  <c r="N1426" i="2"/>
  <c r="S1426" i="2"/>
  <c r="O1426" i="2"/>
  <c r="R1426" i="2"/>
  <c r="L1426" i="2"/>
  <c r="K1426" i="2"/>
  <c r="T1425" i="2"/>
  <c r="U1425" i="2" s="1"/>
  <c r="J1423" i="2"/>
  <c r="P1425" i="2"/>
  <c r="M1425" i="2"/>
  <c r="B1428" i="2"/>
  <c r="C1427" i="2"/>
  <c r="F1424" i="2" l="1"/>
  <c r="J1424" i="2" s="1"/>
  <c r="T1426" i="2"/>
  <c r="U1426" i="2" s="1"/>
  <c r="G1426" i="2" s="1"/>
  <c r="P1426" i="2"/>
  <c r="B1429" i="2"/>
  <c r="C1428" i="2"/>
  <c r="S1427" i="2"/>
  <c r="K1427" i="2"/>
  <c r="R1427" i="2"/>
  <c r="N1427" i="2"/>
  <c r="D1427" i="2"/>
  <c r="O1427" i="2"/>
  <c r="L1427" i="2"/>
  <c r="G1425" i="2"/>
  <c r="H1425" i="2"/>
  <c r="Q1425" i="2"/>
  <c r="M1426" i="2"/>
  <c r="Q1426" i="2" l="1"/>
  <c r="E1426" i="2" s="1"/>
  <c r="I1426" i="2" s="1"/>
  <c r="H1426" i="2"/>
  <c r="M1427" i="2"/>
  <c r="C1429" i="2"/>
  <c r="B1430" i="2"/>
  <c r="T1427" i="2"/>
  <c r="U1427" i="2" s="1"/>
  <c r="E1425" i="2"/>
  <c r="I1425" i="2" s="1"/>
  <c r="F1425" i="2"/>
  <c r="J1425" i="2" s="1"/>
  <c r="L1428" i="2"/>
  <c r="R1428" i="2"/>
  <c r="N1428" i="2"/>
  <c r="D1428" i="2"/>
  <c r="K1428" i="2"/>
  <c r="O1428" i="2"/>
  <c r="S1428" i="2"/>
  <c r="P1427" i="2"/>
  <c r="M1428" i="2" l="1"/>
  <c r="F1426" i="2"/>
  <c r="J1426" i="2" s="1"/>
  <c r="T1428" i="2"/>
  <c r="U1428" i="2" s="1"/>
  <c r="H1428" i="2" s="1"/>
  <c r="Q1427" i="2"/>
  <c r="E1427" i="2" s="1"/>
  <c r="H1427" i="2"/>
  <c r="G1427" i="2"/>
  <c r="L1429" i="2"/>
  <c r="R1429" i="2"/>
  <c r="N1429" i="2"/>
  <c r="D1429" i="2"/>
  <c r="K1429" i="2"/>
  <c r="S1429" i="2"/>
  <c r="O1429" i="2"/>
  <c r="P1428" i="2"/>
  <c r="C1430" i="2"/>
  <c r="B1431" i="2"/>
  <c r="M1429" i="2" l="1"/>
  <c r="Q1428" i="2"/>
  <c r="F1428" i="2" s="1"/>
  <c r="J1428" i="2" s="1"/>
  <c r="G1428" i="2"/>
  <c r="F1427" i="2"/>
  <c r="J1427" i="2" s="1"/>
  <c r="I1427" i="2"/>
  <c r="P1429" i="2"/>
  <c r="R1430" i="2"/>
  <c r="O1430" i="2"/>
  <c r="L1430" i="2"/>
  <c r="K1430" i="2"/>
  <c r="D1430" i="2"/>
  <c r="N1430" i="2"/>
  <c r="S1430" i="2"/>
  <c r="C1431" i="2"/>
  <c r="B1432" i="2"/>
  <c r="T1429" i="2"/>
  <c r="U1429" i="2" s="1"/>
  <c r="Q1429" i="2" l="1"/>
  <c r="E1429" i="2" s="1"/>
  <c r="E1428" i="2"/>
  <c r="I1428" i="2" s="1"/>
  <c r="P1430" i="2"/>
  <c r="T1430" i="2"/>
  <c r="U1430" i="2" s="1"/>
  <c r="G1430" i="2" s="1"/>
  <c r="C1432" i="2"/>
  <c r="B1433" i="2"/>
  <c r="H1429" i="2"/>
  <c r="G1429" i="2"/>
  <c r="L1431" i="2"/>
  <c r="S1431" i="2"/>
  <c r="N1431" i="2"/>
  <c r="R1431" i="2"/>
  <c r="K1431" i="2"/>
  <c r="D1431" i="2"/>
  <c r="O1431" i="2"/>
  <c r="M1430" i="2"/>
  <c r="F1429" i="2" l="1"/>
  <c r="J1429" i="2" s="1"/>
  <c r="H1430" i="2"/>
  <c r="M1431" i="2"/>
  <c r="Q1430" i="2"/>
  <c r="F1430" i="2" s="1"/>
  <c r="T1431" i="2"/>
  <c r="U1431" i="2" s="1"/>
  <c r="G1431" i="2" s="1"/>
  <c r="C1433" i="2"/>
  <c r="B1434" i="2"/>
  <c r="D1432" i="2"/>
  <c r="N1432" i="2"/>
  <c r="S1432" i="2"/>
  <c r="O1432" i="2"/>
  <c r="L1432" i="2"/>
  <c r="R1432" i="2"/>
  <c r="K1432" i="2"/>
  <c r="P1431" i="2"/>
  <c r="I1429" i="2"/>
  <c r="Q1431" i="2" l="1"/>
  <c r="E1431" i="2" s="1"/>
  <c r="I1431" i="2" s="1"/>
  <c r="T1432" i="2"/>
  <c r="U1432" i="2" s="1"/>
  <c r="H1432" i="2" s="1"/>
  <c r="J1430" i="2"/>
  <c r="E1430" i="2"/>
  <c r="I1430" i="2" s="1"/>
  <c r="H1431" i="2"/>
  <c r="P1432" i="2"/>
  <c r="R1433" i="2"/>
  <c r="L1433" i="2"/>
  <c r="N1433" i="2"/>
  <c r="D1433" i="2"/>
  <c r="K1433" i="2"/>
  <c r="S1433" i="2"/>
  <c r="O1433" i="2"/>
  <c r="M1432" i="2"/>
  <c r="C1434" i="2"/>
  <c r="B1435" i="2"/>
  <c r="F1431" i="2" l="1"/>
  <c r="J1431" i="2" s="1"/>
  <c r="Q1432" i="2"/>
  <c r="F1432" i="2" s="1"/>
  <c r="J1432" i="2" s="1"/>
  <c r="G1432" i="2"/>
  <c r="M1433" i="2"/>
  <c r="T1433" i="2"/>
  <c r="U1433" i="2" s="1"/>
  <c r="G1433" i="2" s="1"/>
  <c r="L1434" i="2"/>
  <c r="R1434" i="2"/>
  <c r="N1434" i="2"/>
  <c r="D1434" i="2"/>
  <c r="K1434" i="2"/>
  <c r="S1434" i="2"/>
  <c r="O1434" i="2"/>
  <c r="B1436" i="2"/>
  <c r="C1435" i="2"/>
  <c r="P1433" i="2"/>
  <c r="Q1433" i="2" l="1"/>
  <c r="F1433" i="2" s="1"/>
  <c r="E1432" i="2"/>
  <c r="I1432" i="2" s="1"/>
  <c r="H1433" i="2"/>
  <c r="M1434" i="2"/>
  <c r="B1437" i="2"/>
  <c r="C1436" i="2"/>
  <c r="L1435" i="2"/>
  <c r="D1435" i="2"/>
  <c r="K1435" i="2"/>
  <c r="R1435" i="2"/>
  <c r="N1435" i="2"/>
  <c r="S1435" i="2"/>
  <c r="O1435" i="2"/>
  <c r="T1434" i="2"/>
  <c r="U1434" i="2" s="1"/>
  <c r="P1434" i="2"/>
  <c r="E1433" i="2" l="1"/>
  <c r="I1433" i="2" s="1"/>
  <c r="J1433" i="2"/>
  <c r="Q1434" i="2"/>
  <c r="F1434" i="2" s="1"/>
  <c r="M1435" i="2"/>
  <c r="T1435" i="2"/>
  <c r="U1435" i="2" s="1"/>
  <c r="G1435" i="2" s="1"/>
  <c r="H1434" i="2"/>
  <c r="G1434" i="2"/>
  <c r="B1438" i="2"/>
  <c r="C1438" i="2" s="1"/>
  <c r="C1437" i="2"/>
  <c r="R1436" i="2"/>
  <c r="L1436" i="2"/>
  <c r="N1436" i="2"/>
  <c r="D1436" i="2"/>
  <c r="K1436" i="2"/>
  <c r="S1436" i="2"/>
  <c r="O1436" i="2"/>
  <c r="P1435" i="2"/>
  <c r="Q1435" i="2" l="1"/>
  <c r="E1435" i="2" s="1"/>
  <c r="I1435" i="2" s="1"/>
  <c r="E1434" i="2"/>
  <c r="I1434" i="2" s="1"/>
  <c r="H1435" i="2"/>
  <c r="M1436" i="2"/>
  <c r="T1436" i="2"/>
  <c r="U1436" i="2" s="1"/>
  <c r="H1436" i="2" s="1"/>
  <c r="L1438" i="2"/>
  <c r="N1438" i="2"/>
  <c r="D1438" i="2"/>
  <c r="K1438" i="2"/>
  <c r="S1438" i="2"/>
  <c r="R1438" i="2"/>
  <c r="O1438" i="2"/>
  <c r="P1436" i="2"/>
  <c r="J1434" i="2"/>
  <c r="R1437" i="2"/>
  <c r="N1437" i="2"/>
  <c r="D1437" i="2"/>
  <c r="K1437" i="2"/>
  <c r="S1437" i="2"/>
  <c r="O1437" i="2"/>
  <c r="L1437" i="2"/>
  <c r="Q1436" i="2" l="1"/>
  <c r="F1436" i="2" s="1"/>
  <c r="J1436" i="2" s="1"/>
  <c r="F1435" i="2"/>
  <c r="J1435" i="2" s="1"/>
  <c r="G1436" i="2"/>
  <c r="T1438" i="2"/>
  <c r="U1438" i="2" s="1"/>
  <c r="H1438" i="2" s="1"/>
  <c r="P1438" i="2"/>
  <c r="P1437" i="2"/>
  <c r="M1437" i="2"/>
  <c r="T1437" i="2"/>
  <c r="U1437" i="2" s="1"/>
  <c r="M1438" i="2"/>
  <c r="E1436" i="2" l="1"/>
  <c r="I1436" i="2" s="1"/>
  <c r="G1438" i="2"/>
  <c r="Q1438" i="2"/>
  <c r="F1438" i="2" s="1"/>
  <c r="J1438" i="2" s="1"/>
  <c r="H1437" i="2"/>
  <c r="G1437" i="2"/>
  <c r="Q1437" i="2"/>
  <c r="E1438" i="2" l="1"/>
  <c r="I1438" i="2" s="1"/>
  <c r="E1437" i="2"/>
  <c r="I1437" i="2" s="1"/>
  <c r="F1437" i="2"/>
  <c r="J1437" i="2" s="1"/>
</calcChain>
</file>

<file path=xl/comments1.xml><?xml version="1.0" encoding="utf-8"?>
<comments xmlns="http://schemas.openxmlformats.org/spreadsheetml/2006/main">
  <authors>
    <author>emorad</author>
    <author>Garvey, Richard</author>
    <author>fwang</author>
  </authors>
  <commentList>
    <comment ref="C24" authorId="0">
      <text>
        <r>
          <rPr>
            <sz val="9"/>
            <color indexed="81"/>
            <rFont val="Tahoma"/>
            <family val="2"/>
          </rPr>
          <t>Using PWM dimming A8519 can achieve 5000 to 1 dimming ratio. Therefore, the min percentage PWM dimming duty cycle would be (1us/5000us)*100.</t>
        </r>
      </text>
    </comment>
    <comment ref="C27" authorId="0">
      <text>
        <r>
          <rPr>
            <sz val="9"/>
            <color indexed="81"/>
            <rFont val="Tahoma"/>
            <family val="2"/>
          </rPr>
          <t>Typically 10-40% of Iin(max). Smaller ripple current requires larger inductor. For higher efficiency, use larger inductor.</t>
        </r>
      </text>
    </comment>
    <comment ref="C28" authorId="0">
      <text>
        <r>
          <rPr>
            <sz val="9"/>
            <color indexed="81"/>
            <rFont val="Tahoma"/>
            <family val="2"/>
          </rPr>
          <t>It is recommended to be away from the AM frequency band which is 0.54 to 1.6MHz.  Be aware that A8519 implements dithering technique to reduce the switching frequency harmonics. Switching frequency will vary by +-10% around the selected switching frequency.</t>
        </r>
      </text>
    </comment>
    <comment ref="C35" authorId="0">
      <text>
        <r>
          <rPr>
            <sz val="9"/>
            <color indexed="81"/>
            <rFont val="Tahoma"/>
            <family val="2"/>
          </rPr>
          <t>Vout(ovp)=n*Vf+Vreg+5. OVP threshold should be higher than Vout(nom). Set the desired OVP threshold 4V to 7V higher than Vo(nom).</t>
        </r>
      </text>
    </comment>
    <comment ref="C40" authorId="0">
      <text>
        <r>
          <rPr>
            <sz val="9"/>
            <color indexed="81"/>
            <rFont val="Tahoma"/>
            <family val="2"/>
          </rPr>
          <t>Vout(max)th should be larger than Vout(ovp). Otherwise switching frequency need to be reduced.</t>
        </r>
      </text>
    </comment>
    <comment ref="C55" authorId="0">
      <text>
        <r>
          <rPr>
            <sz val="9"/>
            <color indexed="81"/>
            <rFont val="Tahoma"/>
            <family val="2"/>
          </rPr>
          <t>If minimum required slope compensation is more than the implemented one, increase the inductor value.</t>
        </r>
      </text>
    </comment>
    <comment ref="C58" authorId="0">
      <text>
        <r>
          <rPr>
            <sz val="9"/>
            <color indexed="81"/>
            <rFont val="Tahoma"/>
            <family val="2"/>
          </rPr>
          <t>Larger Cout is needed if good led regulation is required during small dimming ratio, line transient (16 to 5V), and dimming transient.</t>
        </r>
      </text>
    </comment>
    <comment ref="C59" authorId="0">
      <text>
        <r>
          <rPr>
            <sz val="9"/>
            <color indexed="81"/>
            <rFont val="Tahoma"/>
            <family val="2"/>
          </rPr>
          <t>fc is the selected feedback loop cross over frequency. If ceramic capacitors are used, compensate for around 30% capacitance drop due to dc bias.</t>
        </r>
      </text>
    </comment>
    <comment ref="C61" authorId="0">
      <text>
        <r>
          <rPr>
            <sz val="9"/>
            <color indexed="81"/>
            <rFont val="Tahoma"/>
            <family val="2"/>
          </rPr>
          <t>A good rule of thumb Δvin=1% Vin(min). If long wires are used at the input and low dimming frequency is implemented, it is necessary to use a much larger input capacitor. In addition, larger input capacitor is also required to have stable input voltage during line transient. 47uF electrolytic and some ceramic capacitors are used in our demo board. At cold, electrolytic capacitor freezes up and loses some of its capacitance value. Therefore, it is recommended to add some ceramic capacitors in addition to the electrolytic one.</t>
        </r>
      </text>
    </comment>
    <comment ref="C68" authorId="0">
      <text>
        <r>
          <rPr>
            <sz val="9"/>
            <color indexed="81"/>
            <rFont val="Tahoma"/>
            <family val="2"/>
          </rPr>
          <t>The A8519 has an internal cycle by cycle OCP limit of 3.65A. In case the boost inductor gets shorted, there is an internal short circuit protection which is set just above 4A. To protect against output short circuit condition, the input disconnect switch is used. Set the short circuit current higher than the OCP limit.</t>
        </r>
      </text>
    </comment>
    <comment ref="C72" authorId="1">
      <text>
        <r>
          <rPr>
            <sz val="9"/>
            <color indexed="81"/>
            <rFont val="Tahoma"/>
            <family val="2"/>
          </rPr>
          <t>Stable ESR and capacitor value over temperature (-40 degree to 125 degree) is good to have, other wise it will be hard to adjust the feedback loop gain and phase margin over temperature. Therefore, if electrolytic capacitor is desired, conductive hybrid polymer type capacitor is recommended.</t>
        </r>
      </text>
    </comment>
    <comment ref="C77" authorId="1">
      <text>
        <r>
          <rPr>
            <sz val="9"/>
            <color indexed="81"/>
            <rFont val="Tahoma"/>
            <family val="2"/>
          </rPr>
          <t xml:space="preserve">Stable ESR and capacitor value over temperature (-40 degree to 125 degree) is good to have, other wise it will be hard to adjust the feedback loop gain and phase margin over temperature. Therefore, if electrolytic capacitor is desired, conductive hybrid polymer type capacitor is recommended.
</t>
        </r>
      </text>
    </comment>
    <comment ref="C103" authorId="0">
      <text>
        <r>
          <rPr>
            <sz val="9"/>
            <color indexed="81"/>
            <rFont val="Tahoma"/>
            <family val="2"/>
          </rPr>
          <t>At this time. This is an estimated value. To calculate accurately perform Rd measurement steps.</t>
        </r>
      </text>
    </comment>
    <comment ref="C110" authorId="0">
      <text>
        <r>
          <rPr>
            <sz val="9"/>
            <color indexed="81"/>
            <rFont val="Tahoma"/>
            <family val="2"/>
          </rPr>
          <t xml:space="preserve">
We select Cz so that the error amp zero fzea cancels the power train pole fp. Usually fzea frequency is selected to be around fc/10 and close to fp.</t>
        </r>
      </text>
    </comment>
    <comment ref="C113" authorId="0">
      <text>
        <r>
          <rPr>
            <b/>
            <sz val="9"/>
            <color indexed="81"/>
            <rFont val="Tahoma"/>
            <family val="2"/>
          </rPr>
          <t xml:space="preserve">
</t>
        </r>
        <r>
          <rPr>
            <sz val="9"/>
            <color indexed="81"/>
            <rFont val="Tahoma"/>
            <family val="2"/>
          </rPr>
          <t>The error amp pole is usually placed to cancel the power train ESR zero. This is true when electrolytic capacitor is used at the output. ESR of the hybrid polymer electrolytic cap is fairly large which places the power train ESR zero frequency at low value. If only ceramic capacitors are used at the output, then the error-amplifier pole frequency is selected to be at half of switching frequency. This is a good practice as it always guarantees that fc is smaller than half of switching frequency.</t>
        </r>
      </text>
    </comment>
    <comment ref="C130" authorId="2">
      <text>
        <r>
          <rPr>
            <sz val="9"/>
            <color indexed="81"/>
            <rFont val="Tahoma"/>
            <family val="2"/>
          </rPr>
          <t xml:space="preserve">
This is an estimated value.</t>
        </r>
      </text>
    </comment>
  </commentList>
</comments>
</file>

<file path=xl/comments2.xml><?xml version="1.0" encoding="utf-8"?>
<comments xmlns="http://schemas.openxmlformats.org/spreadsheetml/2006/main">
  <authors>
    <author>emorad</author>
  </authors>
  <commentList>
    <comment ref="A23" authorId="0">
      <text>
        <r>
          <rPr>
            <b/>
            <sz val="9"/>
            <color indexed="81"/>
            <rFont val="Tahoma"/>
            <family val="2"/>
          </rPr>
          <t>emorad:</t>
        </r>
        <r>
          <rPr>
            <sz val="9"/>
            <color indexed="81"/>
            <rFont val="Tahoma"/>
            <family val="2"/>
          </rPr>
          <t xml:space="preserve">
RI is the current sense resistor through the inegrated boost Mosfet. This value is given by the IC designer.</t>
        </r>
      </text>
    </comment>
  </commentList>
</comments>
</file>

<file path=xl/sharedStrings.xml><?xml version="1.0" encoding="utf-8"?>
<sst xmlns="http://schemas.openxmlformats.org/spreadsheetml/2006/main" count="535" uniqueCount="404">
  <si>
    <t>Description</t>
  </si>
  <si>
    <t>Unit</t>
  </si>
  <si>
    <t>Remark</t>
  </si>
  <si>
    <t>V</t>
  </si>
  <si>
    <t>Forward voltage of each LED</t>
  </si>
  <si>
    <t>A</t>
  </si>
  <si>
    <t>%</t>
  </si>
  <si>
    <t>Vd</t>
  </si>
  <si>
    <t>MHz</t>
  </si>
  <si>
    <t>Enter preferred resistor value</t>
  </si>
  <si>
    <t>uH</t>
  </si>
  <si>
    <t>mA</t>
  </si>
  <si>
    <t>LED regulation voltage</t>
  </si>
  <si>
    <t>ns</t>
  </si>
  <si>
    <t>Theoretical max duty cycle</t>
  </si>
  <si>
    <t>Min input supply voltage</t>
  </si>
  <si>
    <t>Max input supply voltage</t>
  </si>
  <si>
    <t>Ripple current as % of max input current</t>
  </si>
  <si>
    <t>Calculated inductor value</t>
  </si>
  <si>
    <t>Enter preferred inductor value</t>
  </si>
  <si>
    <t>PWM dimming frequency</t>
  </si>
  <si>
    <t>Minimum required slope</t>
  </si>
  <si>
    <t xml:space="preserve">Calculated ripple current </t>
  </si>
  <si>
    <t xml:space="preserve">Actual ripple current </t>
  </si>
  <si>
    <t>A/us</t>
  </si>
  <si>
    <t>I_LK</t>
  </si>
  <si>
    <t>Hz</t>
  </si>
  <si>
    <t>uA</t>
  </si>
  <si>
    <t>uF</t>
  </si>
  <si>
    <t>Cout</t>
  </si>
  <si>
    <t>Current rating of output capacitor</t>
  </si>
  <si>
    <t>Current rating of input capacitor</t>
  </si>
  <si>
    <t>Min switch off-time</t>
  </si>
  <si>
    <t>Vf</t>
  </si>
  <si>
    <t>Thermal resistance</t>
  </si>
  <si>
    <t>R_θJA</t>
  </si>
  <si>
    <t>°C/W</t>
  </si>
  <si>
    <t>R_DS(on)</t>
  </si>
  <si>
    <t>k</t>
  </si>
  <si>
    <t>SW rise time</t>
  </si>
  <si>
    <t>t_r</t>
  </si>
  <si>
    <t>SW fall time</t>
  </si>
  <si>
    <t>t_f</t>
  </si>
  <si>
    <t>Conduction losses</t>
  </si>
  <si>
    <t>P_COND</t>
  </si>
  <si>
    <t>W</t>
  </si>
  <si>
    <t>Switching losses</t>
  </si>
  <si>
    <t>P_SW</t>
  </si>
  <si>
    <t>Power loss from LED current sink</t>
  </si>
  <si>
    <t>P_SINK</t>
  </si>
  <si>
    <t>IC power dissipation</t>
  </si>
  <si>
    <t>°C</t>
  </si>
  <si>
    <t>Voltage imbalance for LED strings</t>
  </si>
  <si>
    <t>ΔV_LED</t>
  </si>
  <si>
    <t>Input voltage</t>
  </si>
  <si>
    <t>Vin</t>
  </si>
  <si>
    <t>Input current</t>
  </si>
  <si>
    <t>Iin</t>
  </si>
  <si>
    <t>D</t>
  </si>
  <si>
    <t>Calculated minimum OVP trip level</t>
  </si>
  <si>
    <t>T_RISE</t>
  </si>
  <si>
    <t>R_SC</t>
  </si>
  <si>
    <t>Icin(rms)</t>
  </si>
  <si>
    <t>Iin(max)</t>
  </si>
  <si>
    <t>Iin(min)</t>
  </si>
  <si>
    <t>Δs</t>
  </si>
  <si>
    <t>Dmax</t>
  </si>
  <si>
    <t>Rs</t>
  </si>
  <si>
    <t>Vreg</t>
  </si>
  <si>
    <t>I2</t>
  </si>
  <si>
    <t>I1</t>
  </si>
  <si>
    <t>Rd</t>
  </si>
  <si>
    <t>g</t>
  </si>
  <si>
    <t>G</t>
  </si>
  <si>
    <t>db</t>
  </si>
  <si>
    <t>Rz</t>
  </si>
  <si>
    <t>fc</t>
  </si>
  <si>
    <t>Cz</t>
  </si>
  <si>
    <t>Cp</t>
  </si>
  <si>
    <t>Used Cz</t>
  </si>
  <si>
    <t>nF</t>
  </si>
  <si>
    <t>fZ</t>
  </si>
  <si>
    <t>pF</t>
  </si>
  <si>
    <t>Used Cp</t>
  </si>
  <si>
    <t>fp</t>
  </si>
  <si>
    <t>Req</t>
  </si>
  <si>
    <t>frhp</t>
  </si>
  <si>
    <t>fd</t>
  </si>
  <si>
    <t>Power Train Poles and zeros</t>
  </si>
  <si>
    <t>Used Rz</t>
  </si>
  <si>
    <t>n</t>
  </si>
  <si>
    <t>nls</t>
  </si>
  <si>
    <t>Dd(min)</t>
  </si>
  <si>
    <t>Vout(ovp)</t>
  </si>
  <si>
    <t>Vout(nom)</t>
  </si>
  <si>
    <t>Min input current at max Vin and nominal Vout</t>
  </si>
  <si>
    <t>ISC</t>
  </si>
  <si>
    <t>Designator</t>
  </si>
  <si>
    <t>Enter/Calculate</t>
  </si>
  <si>
    <t>fz=1/(2 π ESR Co)</t>
  </si>
  <si>
    <t>fd=1/2*Fsw</t>
  </si>
  <si>
    <t>fzea</t>
  </si>
  <si>
    <t>fpea</t>
  </si>
  <si>
    <t>fz</t>
  </si>
  <si>
    <t>SW on resistance at room temperature</t>
  </si>
  <si>
    <t>IC_loss</t>
  </si>
  <si>
    <t>P_Diode</t>
  </si>
  <si>
    <t>Pcon_Diode</t>
  </si>
  <si>
    <t>Psw_Diode</t>
  </si>
  <si>
    <t>P_Core</t>
  </si>
  <si>
    <t>Estimated</t>
  </si>
  <si>
    <t>To get larger gain margin increase  Cp.</t>
  </si>
  <si>
    <t>Misc</t>
  </si>
  <si>
    <t>EFF%</t>
  </si>
  <si>
    <t>PQ1_Loss</t>
  </si>
  <si>
    <t>To get larger phase margin increase Cz. Increasing Cz might reduce the bandwidth a little.</t>
  </si>
  <si>
    <t>*) IC Power Loss and Temperature Rise Calculations</t>
  </si>
  <si>
    <t>IC temperature rise</t>
  </si>
  <si>
    <t>*) Feedback Loop Components</t>
  </si>
  <si>
    <t>The Type II Error Amplifier Poles and Zeros</t>
  </si>
  <si>
    <t>*) EVB Other Components Power Losses</t>
  </si>
  <si>
    <t>Power Losses and Efficiency Calculations</t>
  </si>
  <si>
    <t>Rd=(V2-V1)/(I2-I1)</t>
  </si>
  <si>
    <t>Ploss_Total</t>
  </si>
  <si>
    <t>P_IC</t>
  </si>
  <si>
    <t>P_Current Sense</t>
  </si>
  <si>
    <t>Equivalent Dynamic Resistor of One String LEDs Rd</t>
  </si>
  <si>
    <t>Implemented slope compensation</t>
  </si>
  <si>
    <t>f</t>
  </si>
  <si>
    <t>Qd</t>
  </si>
  <si>
    <t>Dmin</t>
  </si>
  <si>
    <t>Dnom</t>
  </si>
  <si>
    <t>FSC</t>
  </si>
  <si>
    <t>dI</t>
  </si>
  <si>
    <t>CSC</t>
  </si>
  <si>
    <t>IFSC</t>
  </si>
  <si>
    <t>ws</t>
  </si>
  <si>
    <t>Ap</t>
  </si>
  <si>
    <t>esr</t>
  </si>
  <si>
    <t>kHz</t>
  </si>
  <si>
    <t>E/A Gain</t>
  </si>
  <si>
    <t>C/O Gain</t>
  </si>
  <si>
    <t>Total gain</t>
  </si>
  <si>
    <t>Cout zero</t>
  </si>
  <si>
    <t>rhp zero</t>
  </si>
  <si>
    <t>load pole</t>
  </si>
  <si>
    <t>douple pole</t>
  </si>
  <si>
    <t>C/O Phase</t>
  </si>
  <si>
    <t>E/A Phase</t>
  </si>
  <si>
    <t>Total Phase</t>
  </si>
  <si>
    <t>Cross Over</t>
  </si>
  <si>
    <t>Ridley's formula</t>
  </si>
  <si>
    <t>V2</t>
  </si>
  <si>
    <t>V1</t>
  </si>
  <si>
    <t>Typical Vin</t>
  </si>
  <si>
    <t>Vintyp</t>
  </si>
  <si>
    <t>Number of used LEDs in each string</t>
  </si>
  <si>
    <t>nc</t>
  </si>
  <si>
    <t>LED current in each LED string</t>
  </si>
  <si>
    <t>ILEDs</t>
  </si>
  <si>
    <t>ILEDc</t>
  </si>
  <si>
    <t>ILEDc=ILEDs/ncp</t>
  </si>
  <si>
    <t>Total output LED current</t>
  </si>
  <si>
    <t>ILEDt</t>
  </si>
  <si>
    <t>ILEDt=ILEDs*nls</t>
  </si>
  <si>
    <t>Number of LED strings</t>
  </si>
  <si>
    <t>Forward voltage drop of used schottky diode</t>
  </si>
  <si>
    <t>npc</t>
  </si>
  <si>
    <t>PWM dimming period</t>
  </si>
  <si>
    <t>Td</t>
  </si>
  <si>
    <t>Min percentage PWM dimming duty cycle</t>
  </si>
  <si>
    <t>Nominal output voltage</t>
  </si>
  <si>
    <t>D(max)=1-Fsw*Toff(min)</t>
  </si>
  <si>
    <t>Half the ripple current</t>
  </si>
  <si>
    <t>Td=(1/fd)*10^6</t>
  </si>
  <si>
    <t>Rs=Vreg/ILEDs</t>
  </si>
  <si>
    <t>Figure (2)</t>
  </si>
  <si>
    <t>Req=Vout(nom)/(ILEDs*nls)</t>
  </si>
  <si>
    <t>Cz=1/(2 π Rz fc/10)</t>
  </si>
  <si>
    <t>Cp=Cz/(2π Cz Rz fz-1)</t>
  </si>
  <si>
    <t>Boost diode junction capacitor charge loss</t>
  </si>
  <si>
    <t>The estimated schottky diode junction capacitor charge is (Qrr=5nC). This charge contributes to the boost Mosfet turn on loss.</t>
  </si>
  <si>
    <t xml:space="preserve">RI </t>
  </si>
  <si>
    <t>Number of used IC Led channels</t>
  </si>
  <si>
    <t>Number of parallel IC channels</t>
  </si>
  <si>
    <t>LED current in each IC LED channel</t>
  </si>
  <si>
    <t xml:space="preserve">Assumed 4-layer PCB, based on JEDEC standard. </t>
  </si>
  <si>
    <t>Estimated voltage drop difference between strings.</t>
  </si>
  <si>
    <t>A range of fc=10KHz to fc=30KHz seems sufficient for this LED application.</t>
  </si>
  <si>
    <t>IL(rate)</t>
  </si>
  <si>
    <t>Minimum Inductor current rating</t>
  </si>
  <si>
    <t>Leakage current of used schottky diode at 150 Degree C</t>
  </si>
  <si>
    <t>Obtain from diode data sheet</t>
  </si>
  <si>
    <t>Minimum output capacitor</t>
  </si>
  <si>
    <t>Minimum input capacitor</t>
  </si>
  <si>
    <t>VSENSE trip voltage of the input disconnect P-Channel Mosfet</t>
  </si>
  <si>
    <t>Selected threshold of output short circuit protection</t>
  </si>
  <si>
    <t>Iout_short</t>
  </si>
  <si>
    <t>INS trip point is taken from the IC data sheet</t>
  </si>
  <si>
    <t>Typically Vd is in a range of 0.25V to 0.6V</t>
  </si>
  <si>
    <t>*) Equivalent Dynamic Resistor of One LEDs String, Rd calculation</t>
  </si>
  <si>
    <t>Figure (1)</t>
  </si>
  <si>
    <t>A(pk-pK)</t>
  </si>
  <si>
    <t>Internal Led Current Sink Sense Resistor</t>
  </si>
  <si>
    <t>Nominal duty cycle</t>
  </si>
  <si>
    <t>Min duty cycle</t>
  </si>
  <si>
    <t>Cout(min)</t>
  </si>
  <si>
    <t>Cout(Rec)</t>
  </si>
  <si>
    <t>Ico(rms)</t>
  </si>
  <si>
    <t>Cin(min)</t>
  </si>
  <si>
    <t>Vs_trip</t>
  </si>
  <si>
    <t>Δs=1-0.18/Dmax</t>
  </si>
  <si>
    <t>IC Data</t>
  </si>
  <si>
    <t>Vin_min</t>
  </si>
  <si>
    <t>Vin_max</t>
  </si>
  <si>
    <t>Output leakage current</t>
  </si>
  <si>
    <t>DL</t>
  </si>
  <si>
    <t>OVPL</t>
  </si>
  <si>
    <t>ΔI</t>
  </si>
  <si>
    <t>ΔI'</t>
  </si>
  <si>
    <t>SC</t>
  </si>
  <si>
    <t>ΔI'/2</t>
  </si>
  <si>
    <t>Calculated value of disconnect switch sense resistor R_SC</t>
  </si>
  <si>
    <t>R_SC'</t>
  </si>
  <si>
    <t>fsw</t>
  </si>
  <si>
    <t>Rz'</t>
  </si>
  <si>
    <t>Cz'</t>
  </si>
  <si>
    <t>Cp'</t>
  </si>
  <si>
    <t>Ilr</t>
  </si>
  <si>
    <t>Inductor current rate</t>
  </si>
  <si>
    <t>Toff_min</t>
  </si>
  <si>
    <t>PCB_Loss</t>
  </si>
  <si>
    <t>*) EVB Components Calculations</t>
  </si>
  <si>
    <t>Max duty cycle at Vin(min) and Vout(nom)</t>
  </si>
  <si>
    <t xml:space="preserve">Cin=ΔIin/(8*Fsw*ΔVin). </t>
  </si>
  <si>
    <t>Max average input current at min Vin and nominal Vout</t>
  </si>
  <si>
    <t>Larger inductor results in smaller ripple current, smaller ripple voltage at the input and output, and higher converter efficiency. Use a standard inductor value.</t>
  </si>
  <si>
    <t>Measured V2 across all LEDs (for example 7 Leds) in one string at I2</t>
  </si>
  <si>
    <t>Measured V1 across all LEDs (for example 7 Leds) in one string at I1</t>
  </si>
  <si>
    <t>KΩ</t>
  </si>
  <si>
    <t>RISET</t>
  </si>
  <si>
    <t>Min switch on-time</t>
  </si>
  <si>
    <t>Ton_min</t>
  </si>
  <si>
    <t>Rovp</t>
  </si>
  <si>
    <t>OVP pin voltage threshold</t>
  </si>
  <si>
    <t>Vovp(th)</t>
  </si>
  <si>
    <t>Iovp(th)</t>
  </si>
  <si>
    <t>Vout(nom)=n*Vf+Vreg</t>
  </si>
  <si>
    <t>Minimum recommended output capacitor to maintain 5000/1 high dimming ratio and good performance during line transient over temperature.</t>
  </si>
  <si>
    <t>Minimum switching frequency</t>
  </si>
  <si>
    <t>Maximum switching frequency</t>
  </si>
  <si>
    <t>fsw(min)</t>
  </si>
  <si>
    <t>fsw(max)</t>
  </si>
  <si>
    <t>Max duty cycle at Vin(min) and Vout(ovp)</t>
  </si>
  <si>
    <t>D(max)th</t>
  </si>
  <si>
    <t>Δl%</t>
  </si>
  <si>
    <t>D(max)ovp</t>
  </si>
  <si>
    <t>Calculated RISET</t>
  </si>
  <si>
    <t>RISET'</t>
  </si>
  <si>
    <t>Vout(ovp)'</t>
  </si>
  <si>
    <t>Calculated Rovp resistor</t>
  </si>
  <si>
    <t>Selected OVP trip level</t>
  </si>
  <si>
    <t>Theoretical max Vout</t>
  </si>
  <si>
    <t>Vout(max)th</t>
  </si>
  <si>
    <t>D(max)=1-(Vin(min))/(Vout(ovp)+Vd)</t>
  </si>
  <si>
    <t>L'</t>
  </si>
  <si>
    <t>L</t>
  </si>
  <si>
    <t>Cout1</t>
  </si>
  <si>
    <t>ESR1</t>
  </si>
  <si>
    <t>Cout2</t>
  </si>
  <si>
    <t>ESR2</t>
  </si>
  <si>
    <t>Electrolytic capacitance value</t>
  </si>
  <si>
    <t>ESRe</t>
  </si>
  <si>
    <t>Ceramic capacitance</t>
  </si>
  <si>
    <t>Cc</t>
  </si>
  <si>
    <t>ESRc</t>
  </si>
  <si>
    <t>Zce</t>
  </si>
  <si>
    <t>Equivalent total output capacitors impedance</t>
  </si>
  <si>
    <t>ESR</t>
  </si>
  <si>
    <t>Coute</t>
  </si>
  <si>
    <t>Cout=((ILED X nls X (1/fc))/(0.5))</t>
  </si>
  <si>
    <t>Cout(eq)</t>
  </si>
  <si>
    <t>ESR(eq)</t>
  </si>
  <si>
    <t>Zcc</t>
  </si>
  <si>
    <t>Zout(eq)</t>
  </si>
  <si>
    <t>Note2: It is always necessary to measure the feedback loop bandwidth, phase margin, and gain margin. If needed RZ, Cz, and Cp values should be tweaked to achieve the desired fc, phase, and gain margins. It is a good idea to adjust the cross over frequency to get maximum phase margin at room temperature. Then when the crossover frequency becomes smaller at hot temperature or larger at cold, the phase margin will stay at reasonably high value.</t>
  </si>
  <si>
    <t>Ic bias current Power Loss</t>
  </si>
  <si>
    <t>Iout_short'</t>
  </si>
  <si>
    <t>Intial selection of threshold of output short circuit protection</t>
  </si>
  <si>
    <t>Electrolytic ESR value</t>
  </si>
  <si>
    <t>A/sec</t>
  </si>
  <si>
    <t>kΩ</t>
  </si>
  <si>
    <t>Ω</t>
  </si>
  <si>
    <t>Four 4.7uF ceramic capacitors in parallel. Cout2=4*(4.7uF)*0.7. Capacitor value is multiplied by 0.7 to accommodate for capacitance drop due to dc bias voltage.</t>
  </si>
  <si>
    <t>Selected Rovp resistor</t>
  </si>
  <si>
    <t>Selected RISET</t>
  </si>
  <si>
    <t>ESR of the electrolytic capacitor</t>
  </si>
  <si>
    <t>Estimated Total ESR</t>
  </si>
  <si>
    <t>Estimated ceramic ESR</t>
  </si>
  <si>
    <t>Calculated electrolytic impedance at 100KHz</t>
  </si>
  <si>
    <t>calculated ceramic impedance at 100KHz</t>
  </si>
  <si>
    <t>Selected output capacitor based on option (2), (only ceramic capacitors at the output)</t>
  </si>
  <si>
    <t>Desired cross over frequency</t>
  </si>
  <si>
    <t>The power stage gain at the desired cross over frequency</t>
  </si>
  <si>
    <t>Output equivalent resistor</t>
  </si>
  <si>
    <t>Power train load pole</t>
  </si>
  <si>
    <t>Power train ESR zero</t>
  </si>
  <si>
    <t>Power train right half plan zero</t>
  </si>
  <si>
    <t>Power train double pole frequency</t>
  </si>
  <si>
    <t>Output Capacitor Calculation</t>
  </si>
  <si>
    <t>Calculated Rz</t>
  </si>
  <si>
    <t>Calculated Cz</t>
  </si>
  <si>
    <t>Calculated Cp</t>
  </si>
  <si>
    <t>Error amplifier zero</t>
  </si>
  <si>
    <t>Error amplifier pole</t>
  </si>
  <si>
    <t>Note1: The error amplifier pole at the origin: This pole is neglected. It is determined by Cp and the error amplifier output impedance which is 250Kohm.</t>
  </si>
  <si>
    <t>Schottky diode conduction loss</t>
  </si>
  <si>
    <t>Schottky diode switching loss</t>
  </si>
  <si>
    <t>Boost inductor core loss</t>
  </si>
  <si>
    <t>Input current sense resistor loss</t>
  </si>
  <si>
    <t>Input disconnect switch Q1 loss. Rdson=0.015 mohm</t>
  </si>
  <si>
    <t>Boost inductor copper loss with Rdc=0.025 Ω</t>
  </si>
  <si>
    <t>P_Copper</t>
  </si>
  <si>
    <t>Estimated PCB resistance</t>
  </si>
  <si>
    <t>PCB loss, with Rdc=1mohm</t>
  </si>
  <si>
    <t>Misc losses, capacitors ESRs, ..etc..</t>
  </si>
  <si>
    <t>Total EVB power loss at Vin=12V</t>
  </si>
  <si>
    <t>Estimated EVB efficiency</t>
  </si>
  <si>
    <t>R_Pcb</t>
  </si>
  <si>
    <t>Operating duty cycle</t>
  </si>
  <si>
    <t>When short circuit threshold limit is triggered, the input disconnect switch will turn off. This switch works as on or off. Therefore, selecting exact threshold limit is not really critical.</t>
  </si>
  <si>
    <t>us</t>
  </si>
  <si>
    <t>Enter V2 measurement value</t>
  </si>
  <si>
    <t>Enter V1 measurement value</t>
  </si>
  <si>
    <r>
      <rPr>
        <b/>
        <sz val="11"/>
        <color rgb="FF0000CC"/>
        <rFont val="Arial"/>
        <family val="2"/>
      </rPr>
      <t>5)</t>
    </r>
    <r>
      <rPr>
        <sz val="11"/>
        <color theme="1"/>
        <rFont val="Arial"/>
        <family val="2"/>
      </rPr>
      <t xml:space="preserve"> Change Vin to get full load ILEDs. Then measure the voltage drop V2 across all Leds in same led string. Don't include the voltage drop across the current resistor R1.</t>
    </r>
  </si>
  <si>
    <r>
      <rPr>
        <b/>
        <sz val="11"/>
        <color rgb="FF0000CC"/>
        <rFont val="Arial"/>
        <family val="2"/>
      </rPr>
      <t>6)</t>
    </r>
    <r>
      <rPr>
        <sz val="11"/>
        <color theme="1"/>
        <rFont val="Arial"/>
        <family val="2"/>
      </rPr>
      <t xml:space="preserve"> Calculate Rd=(V2-V1)/(I2-I1).</t>
    </r>
  </si>
  <si>
    <r>
      <rPr>
        <b/>
        <sz val="11"/>
        <color rgb="FF0000CC"/>
        <rFont val="Arial"/>
        <family val="2"/>
      </rPr>
      <t>7)</t>
    </r>
    <r>
      <rPr>
        <b/>
        <sz val="11"/>
        <rFont val="Arial"/>
        <family val="2"/>
      </rPr>
      <t xml:space="preserve"> </t>
    </r>
    <r>
      <rPr>
        <sz val="11"/>
        <rFont val="Arial"/>
        <family val="2"/>
      </rPr>
      <t>To make sure the Rd measurement is accurate take few more current and voltage readings around nominal LED current and repeat step 6.</t>
    </r>
  </si>
  <si>
    <t>fp=((Rs+Rd+Req)/((Rd+Rs+ESR) * (Req) * Co))/2 π</t>
  </si>
  <si>
    <t>frhp=(Req/((1-Dmax)^2)*L)/2π</t>
  </si>
  <si>
    <t>fzea=1/(2π Rz Cz)</t>
  </si>
  <si>
    <t>fpea=1/2π Rz ((Cz*Cp)/(Cz+Cp))</t>
  </si>
  <si>
    <t>Rz=(1/g*Rs)(Rs+Rd)*(10^(-G-3/20)). To get larger bandwidth (fc) increase Rz.</t>
  </si>
  <si>
    <t>Note that the equivalent ESR value is closer to ESR value of the used larger capacitor.</t>
  </si>
  <si>
    <r>
      <t xml:space="preserve">1. Enter system data into </t>
    </r>
    <r>
      <rPr>
        <sz val="11"/>
        <color theme="0"/>
        <rFont val="Arial"/>
        <family val="2"/>
      </rPr>
      <t>white cells.</t>
    </r>
  </si>
  <si>
    <r>
      <t>2. After component values are calculated, then enter preferred values into</t>
    </r>
    <r>
      <rPr>
        <b/>
        <sz val="11"/>
        <color indexed="12"/>
        <rFont val="Arial"/>
        <family val="2"/>
      </rPr>
      <t xml:space="preserve"> blue cells</t>
    </r>
    <r>
      <rPr>
        <b/>
        <sz val="11"/>
        <rFont val="Arial"/>
        <family val="2"/>
      </rPr>
      <t>.</t>
    </r>
  </si>
  <si>
    <r>
      <t>3. A performance summary is then generated (</t>
    </r>
    <r>
      <rPr>
        <sz val="11"/>
        <color indexed="17"/>
        <rFont val="Arial"/>
        <family val="2"/>
      </rPr>
      <t>green cells</t>
    </r>
    <r>
      <rPr>
        <sz val="11"/>
        <rFont val="Arial"/>
        <family val="2"/>
      </rPr>
      <t>).</t>
    </r>
  </si>
  <si>
    <r>
      <t xml:space="preserve">4. Warning messages, if any, are listed below in </t>
    </r>
    <r>
      <rPr>
        <sz val="11"/>
        <color indexed="10"/>
        <rFont val="Arial"/>
        <family val="2"/>
      </rPr>
      <t>Red</t>
    </r>
  </si>
  <si>
    <r>
      <rPr>
        <b/>
        <sz val="11"/>
        <color rgb="FF0000CC"/>
        <rFont val="Arial"/>
        <family val="2"/>
      </rPr>
      <t>Option (1)</t>
    </r>
    <r>
      <rPr>
        <sz val="11"/>
        <rFont val="Arial"/>
        <family val="2"/>
      </rPr>
      <t>: Only electrolytic capacitor at the output</t>
    </r>
  </si>
  <si>
    <r>
      <rPr>
        <b/>
        <sz val="11"/>
        <color rgb="FF0000CC"/>
        <rFont val="Arial"/>
        <family val="2"/>
      </rPr>
      <t>Option (2)</t>
    </r>
    <r>
      <rPr>
        <sz val="11"/>
        <rFont val="Arial"/>
        <family val="2"/>
      </rPr>
      <t xml:space="preserve">: Only ceramic capacitors at the output </t>
    </r>
  </si>
  <si>
    <r>
      <rPr>
        <b/>
        <sz val="11"/>
        <color rgb="FF0000CC"/>
        <rFont val="Arial"/>
        <family val="2"/>
      </rPr>
      <t>Option (3)</t>
    </r>
    <r>
      <rPr>
        <sz val="11"/>
        <rFont val="Arial"/>
        <family val="2"/>
      </rPr>
      <t>: Electrolytic and ceramic capacitors at the output</t>
    </r>
  </si>
  <si>
    <r>
      <rPr>
        <b/>
        <sz val="11"/>
        <color rgb="FF0000CC"/>
        <rFont val="Arial"/>
        <family val="2"/>
      </rPr>
      <t>1)</t>
    </r>
    <r>
      <rPr>
        <sz val="11"/>
        <rFont val="Arial"/>
        <family val="2"/>
      </rPr>
      <t xml:space="preserve"> Get a load board with one Led-string which includes, for example, 7 LEDs in series as shown in Figure (2).</t>
    </r>
  </si>
  <si>
    <r>
      <rPr>
        <b/>
        <sz val="11"/>
        <color rgb="FF0000CC"/>
        <rFont val="Arial"/>
        <family val="2"/>
      </rPr>
      <t>2)</t>
    </r>
    <r>
      <rPr>
        <sz val="11"/>
        <rFont val="Arial"/>
        <family val="2"/>
      </rPr>
      <t xml:space="preserve"> Use external supply Vin and a current limit resistor R1. R1 value could be determined such that voltage drop across it, is less than 0.5V. Use proper watt rate resistor.</t>
    </r>
  </si>
  <si>
    <r>
      <rPr>
        <b/>
        <sz val="11"/>
        <color rgb="FF0000CC"/>
        <rFont val="Arial"/>
        <family val="2"/>
      </rPr>
      <t>3)</t>
    </r>
    <r>
      <rPr>
        <sz val="11"/>
        <rFont val="Arial"/>
        <family val="2"/>
      </rPr>
      <t xml:space="preserve"> Connect as shown in Figure (2).</t>
    </r>
  </si>
  <si>
    <r>
      <rPr>
        <b/>
        <sz val="11"/>
        <color rgb="FF0000CC"/>
        <rFont val="Arial"/>
        <family val="2"/>
      </rPr>
      <t>4)</t>
    </r>
    <r>
      <rPr>
        <sz val="11"/>
        <rFont val="Arial"/>
        <family val="2"/>
      </rPr>
      <t xml:space="preserve"> Change Vin to get a 90% of ILEDs through one led string. Then measure the voltage drop V1 across all Leds in one string. Don't include voltage drop across the current limit resistor R1.</t>
    </r>
  </si>
  <si>
    <t>This current rate is also applied to boost diode.</t>
  </si>
  <si>
    <t>Data Sheet specifies Toff max=85ns and Toff typical=65ns. Consider maximum value of Toff(min)=85ns.</t>
  </si>
  <si>
    <t>Data Sheet specifies Toff max=85nS and Toff typical=85nS. Consider  Consider maximum Toff(min)=85nS.</t>
  </si>
  <si>
    <t xml:space="preserve">Error amplifier transconductance </t>
  </si>
  <si>
    <t>Estimated output capacitors ESR</t>
  </si>
  <si>
    <r>
      <rPr>
        <b/>
        <sz val="11"/>
        <color rgb="FF0000CC"/>
        <rFont val="Arial"/>
        <family val="2"/>
      </rPr>
      <t>Option (3)</t>
    </r>
    <r>
      <rPr>
        <b/>
        <sz val="11"/>
        <color rgb="FFC00000"/>
        <rFont val="Arial"/>
        <family val="2"/>
      </rPr>
      <t>: Equivalent output capacitor ESR (real portion of the equivalent total impedance)</t>
    </r>
  </si>
  <si>
    <r>
      <rPr>
        <b/>
        <sz val="11"/>
        <color rgb="FF0000CC"/>
        <rFont val="Arial"/>
        <family val="2"/>
      </rPr>
      <t>Option (3)</t>
    </r>
    <r>
      <rPr>
        <b/>
        <sz val="11"/>
        <color rgb="FFC00000"/>
        <rFont val="Arial"/>
        <family val="2"/>
      </rPr>
      <t>: Equivalent output capacitor value (reciprocal of imaginary portion of the eqivalent total impedance divided by 2*π*100KHz)</t>
    </r>
  </si>
  <si>
    <t>Calculated value of current trip adjusment resistor</t>
  </si>
  <si>
    <t>Radj</t>
  </si>
  <si>
    <t>VSENSE Pin Sense Current</t>
  </si>
  <si>
    <t>Vsense</t>
  </si>
  <si>
    <t>Selected  value of current trip adjusment resistor</t>
  </si>
  <si>
    <t>Radj'</t>
  </si>
  <si>
    <t>A8519 EVB Components Selection</t>
  </si>
  <si>
    <t>The A8519 error amplifier transconductance value is given by the IC designer.</t>
  </si>
  <si>
    <t>The A8519 error amplifier transconductance</t>
  </si>
  <si>
    <t>Selected switching frequency</t>
  </si>
  <si>
    <t>fsw'</t>
  </si>
  <si>
    <t xml:space="preserve">Calculated R_FSET value </t>
  </si>
  <si>
    <t>R_FSET'</t>
  </si>
  <si>
    <t>R_Fset=(19.9/Fsw)-0.01</t>
  </si>
  <si>
    <t>Enter preferred R_FSET value</t>
  </si>
  <si>
    <t>R_FSET</t>
  </si>
  <si>
    <t>Actual switching frequency</t>
  </si>
  <si>
    <t>To set Fsw=2MHz, Use Rfset</t>
  </si>
  <si>
    <t>RFset</t>
  </si>
  <si>
    <t>To set Fsw=1MHz, Use Rfset</t>
  </si>
  <si>
    <t>To set Fsw=0.430 MHz, Use Rfset</t>
  </si>
  <si>
    <t>Fsw=19.9/(R_Fset+0.01). 10% frequency dithering rate is implemented with a 12KHz frequency modulation.</t>
  </si>
  <si>
    <t>Slope compensation at 2MHz switching</t>
  </si>
  <si>
    <t>The A8519 error amplifier transconductance value has around -+ 30% tolerences.</t>
  </si>
  <si>
    <t>This value is calculated from control loop page. If possible, it is preferable to confirm the calculation by doing on-bench measurement of the power stage gain at the desired cross over frequency.</t>
  </si>
  <si>
    <t>MIN</t>
  </si>
  <si>
    <t>TYP</t>
  </si>
  <si>
    <t>MAX</t>
  </si>
  <si>
    <t>OVP sense current threshold</t>
  </si>
  <si>
    <t>LED Current Sinks</t>
  </si>
  <si>
    <t>Over Voltage Protection</t>
  </si>
  <si>
    <t>Oscillator Frequency</t>
  </si>
  <si>
    <t>BOOST Switch</t>
  </si>
  <si>
    <t>VSENSE Pin</t>
  </si>
  <si>
    <t>OVP pin leakage during PWM off time</t>
  </si>
  <si>
    <t>ISET to ILEDx Current Gain</t>
  </si>
  <si>
    <t>A_ISET</t>
  </si>
  <si>
    <t>A/A</t>
  </si>
  <si>
    <t>ISET pin Voltage</t>
  </si>
  <si>
    <t>V_ISET</t>
  </si>
  <si>
    <t>Note: Thermal analysis is done with 0% dimming.</t>
  </si>
  <si>
    <t>SW on resistance thermal coefficient</t>
  </si>
  <si>
    <t>Note3: Losses are proportional to switching frequency. To achieve higher efficiency, low switching frequency design should be implemented. In addition, large number of output LEDs requires larger output voltage. Larger output voltage increases significantly the switching losses. In addition, larger output voltage increases duty cycle which results in more conduction losses.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</si>
</sst>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000"/>
  </numFmts>
  <fonts count="3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9"/>
      <color indexed="81"/>
      <name val="Tahoma"/>
      <family val="2"/>
    </font>
    <font>
      <b/>
      <sz val="9"/>
      <color indexed="81"/>
      <name val="Tahoma"/>
      <family val="2"/>
    </font>
    <font>
      <b/>
      <sz val="11"/>
      <name val="Arial"/>
      <family val="2"/>
    </font>
    <font>
      <b/>
      <sz val="11"/>
      <color indexed="8"/>
      <name val="Calibri"/>
      <family val="2"/>
    </font>
    <font>
      <sz val="10"/>
      <color indexed="8"/>
      <name val="Arial"/>
      <family val="2"/>
    </font>
    <font>
      <b/>
      <sz val="14"/>
      <color indexed="12"/>
      <name val="Arial"/>
      <family val="2"/>
    </font>
    <font>
      <b/>
      <sz val="11"/>
      <color indexed="8"/>
      <name val="Arial"/>
      <family val="2"/>
    </font>
    <font>
      <sz val="11"/>
      <color theme="1"/>
      <name val="Calibri"/>
      <family val="2"/>
      <scheme val="minor"/>
    </font>
    <font>
      <b/>
      <sz val="10"/>
      <color rgb="FF0000CC"/>
      <name val="Arial"/>
      <family val="2"/>
    </font>
    <font>
      <b/>
      <sz val="11"/>
      <color rgb="FF0000CC"/>
      <name val="Arial"/>
      <family val="2"/>
    </font>
    <font>
      <b/>
      <sz val="11"/>
      <color rgb="FFFF0000"/>
      <name val="Arial"/>
      <family val="2"/>
    </font>
    <font>
      <sz val="11"/>
      <name val="Arial"/>
      <family val="2"/>
    </font>
    <font>
      <sz val="11"/>
      <color theme="1"/>
      <name val="Arial"/>
      <family val="2"/>
    </font>
    <font>
      <sz val="11"/>
      <color indexed="8"/>
      <name val="Arial"/>
      <family val="2"/>
    </font>
    <font>
      <b/>
      <sz val="11"/>
      <color indexed="12"/>
      <name val="Arial"/>
      <family val="2"/>
    </font>
    <font>
      <sz val="11"/>
      <color theme="0"/>
      <name val="Arial"/>
      <family val="2"/>
    </font>
    <font>
      <sz val="11"/>
      <color indexed="17"/>
      <name val="Arial"/>
      <family val="2"/>
    </font>
    <font>
      <sz val="11"/>
      <color indexed="10"/>
      <name val="Arial"/>
      <family val="2"/>
    </font>
    <font>
      <b/>
      <sz val="11"/>
      <color rgb="FFC00000"/>
      <name val="Arial"/>
      <family val="2"/>
    </font>
    <font>
      <sz val="11"/>
      <color indexed="12"/>
      <name val="Arial"/>
      <family val="2"/>
    </font>
    <font>
      <b/>
      <sz val="11"/>
      <color theme="1"/>
      <name val="Arial"/>
      <family val="2"/>
    </font>
    <font>
      <b/>
      <sz val="10"/>
      <color indexed="12"/>
      <name val="Arial"/>
      <family val="2"/>
    </font>
    <font>
      <sz val="11"/>
      <color theme="0"/>
      <name val="Calibri"/>
      <family val="2"/>
      <scheme val="minor"/>
    </font>
    <font>
      <b/>
      <sz val="11"/>
      <color theme="0"/>
      <name val="Arial"/>
      <family val="2"/>
    </font>
    <font>
      <b/>
      <sz val="10"/>
      <color theme="0"/>
      <name val="Arial"/>
      <family val="2"/>
    </font>
    <font>
      <b/>
      <sz val="12"/>
      <color theme="0"/>
      <name val="Arial"/>
      <family val="2"/>
    </font>
    <font>
      <sz val="10"/>
      <color theme="0"/>
      <name val="Arial"/>
      <family val="2"/>
    </font>
    <font>
      <b/>
      <sz val="12"/>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tint="-0.14999847407452621"/>
        <bgColor indexed="64"/>
      </patternFill>
    </fill>
  </fills>
  <borders count="7">
    <border>
      <left/>
      <right/>
      <top/>
      <bottom/>
      <diagonal/>
    </border>
    <border>
      <left style="thick">
        <color indexed="64"/>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bottom/>
      <diagonal/>
    </border>
  </borders>
  <cellStyleXfs count="81">
    <xf numFmtId="0" fontId="0" fillId="0" borderId="0"/>
    <xf numFmtId="0" fontId="17" fillId="0" borderId="0"/>
    <xf numFmtId="0" fontId="6" fillId="0" borderId="0"/>
    <xf numFmtId="0" fontId="7" fillId="0" borderId="0"/>
    <xf numFmtId="0" fontId="6" fillId="0" borderId="0"/>
    <xf numFmtId="0" fontId="5" fillId="0" borderId="0"/>
    <xf numFmtId="0" fontId="5" fillId="0" borderId="0"/>
    <xf numFmtId="0" fontId="5"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90">
    <xf numFmtId="0" fontId="0" fillId="0" borderId="0" xfId="0"/>
    <xf numFmtId="2" fontId="16" fillId="3" borderId="2" xfId="1" applyNumberFormat="1" applyFont="1" applyFill="1" applyBorder="1" applyAlignment="1" applyProtection="1">
      <alignment horizontal="center" vertical="center" wrapText="1"/>
    </xf>
    <xf numFmtId="0" fontId="8" fillId="2" borderId="0" xfId="0" applyFont="1" applyFill="1"/>
    <xf numFmtId="0" fontId="0" fillId="2" borderId="0" xfId="0" applyFill="1"/>
    <xf numFmtId="2" fontId="12" fillId="3" borderId="2" xfId="1" applyNumberFormat="1" applyFont="1" applyFill="1" applyBorder="1" applyAlignment="1" applyProtection="1">
      <alignment horizontal="center" vertical="center" wrapText="1"/>
    </xf>
    <xf numFmtId="164" fontId="12" fillId="3" borderId="2" xfId="1" applyNumberFormat="1" applyFont="1" applyFill="1" applyBorder="1" applyAlignment="1" applyProtection="1">
      <alignment horizontal="center" vertical="center" wrapText="1"/>
    </xf>
    <xf numFmtId="1" fontId="0" fillId="3" borderId="2" xfId="0" applyNumberFormat="1" applyFont="1" applyFill="1" applyBorder="1" applyAlignment="1" applyProtection="1">
      <alignment horizontal="center" vertical="center" wrapText="1"/>
    </xf>
    <xf numFmtId="2" fontId="0" fillId="3" borderId="2" xfId="0" applyNumberFormat="1" applyFont="1" applyFill="1" applyBorder="1" applyAlignment="1" applyProtection="1">
      <alignment horizontal="center" vertical="center" wrapText="1"/>
    </xf>
    <xf numFmtId="0" fontId="19" fillId="3" borderId="2" xfId="1" applyFont="1" applyFill="1" applyBorder="1" applyAlignment="1" applyProtection="1">
      <alignment horizontal="center" vertical="center" wrapText="1"/>
    </xf>
    <xf numFmtId="0" fontId="22" fillId="3" borderId="2" xfId="1" applyFont="1" applyFill="1" applyBorder="1" applyAlignment="1" applyProtection="1">
      <alignment horizontal="center" vertical="center" wrapText="1"/>
    </xf>
    <xf numFmtId="2" fontId="22" fillId="3" borderId="2" xfId="1" applyNumberFormat="1" applyFont="1" applyFill="1" applyBorder="1" applyAlignment="1" applyProtection="1">
      <alignment horizontal="center" vertical="center" wrapText="1"/>
    </xf>
    <xf numFmtId="0" fontId="23" fillId="3" borderId="2" xfId="1" applyFont="1" applyFill="1" applyBorder="1" applyAlignment="1" applyProtection="1">
      <alignment horizontal="left" vertical="center" wrapText="1"/>
    </xf>
    <xf numFmtId="0" fontId="23" fillId="3" borderId="2" xfId="1" applyFont="1" applyFill="1" applyBorder="1" applyAlignment="1" applyProtection="1">
      <alignment horizontal="center" vertical="center" wrapText="1"/>
    </xf>
    <xf numFmtId="165" fontId="16" fillId="3" borderId="2" xfId="1" applyNumberFormat="1" applyFont="1" applyFill="1" applyBorder="1" applyAlignment="1" applyProtection="1">
      <alignment horizontal="center" vertical="center" wrapText="1"/>
    </xf>
    <xf numFmtId="1" fontId="23" fillId="3" borderId="2" xfId="1" applyNumberFormat="1" applyFont="1" applyFill="1" applyBorder="1" applyAlignment="1" applyProtection="1">
      <alignment horizontal="center" vertical="center" wrapText="1"/>
    </xf>
    <xf numFmtId="1" fontId="22" fillId="3" borderId="2" xfId="1" applyNumberFormat="1" applyFont="1" applyFill="1" applyBorder="1" applyAlignment="1" applyProtection="1">
      <alignment horizontal="center" vertical="center" wrapText="1"/>
    </xf>
    <xf numFmtId="0" fontId="24" fillId="0" borderId="2" xfId="1" applyFont="1" applyFill="1" applyBorder="1" applyAlignment="1" applyProtection="1">
      <alignment horizontal="center" vertical="center" wrapText="1"/>
      <protection locked="0"/>
    </xf>
    <xf numFmtId="165" fontId="22" fillId="3" borderId="2" xfId="1" applyNumberFormat="1" applyFont="1" applyFill="1" applyBorder="1" applyAlignment="1" applyProtection="1">
      <alignment horizontal="center" vertical="center" wrapText="1"/>
    </xf>
    <xf numFmtId="0" fontId="12" fillId="3" borderId="2" xfId="1" applyFont="1" applyFill="1" applyBorder="1" applyAlignment="1" applyProtection="1">
      <alignment horizontal="center" vertical="center" wrapText="1"/>
    </xf>
    <xf numFmtId="0" fontId="12" fillId="3" borderId="2" xfId="0" applyFont="1" applyFill="1" applyBorder="1" applyProtection="1"/>
    <xf numFmtId="0" fontId="12" fillId="0" borderId="2" xfId="0" applyFont="1" applyFill="1" applyBorder="1" applyAlignment="1" applyProtection="1">
      <alignment horizontal="center" vertical="center" wrapText="1"/>
      <protection locked="0"/>
    </xf>
    <xf numFmtId="0" fontId="21" fillId="3" borderId="2" xfId="0" applyFont="1" applyFill="1" applyBorder="1" applyProtection="1"/>
    <xf numFmtId="0" fontId="19" fillId="3" borderId="2" xfId="0" applyFont="1" applyFill="1" applyBorder="1" applyAlignment="1" applyProtection="1">
      <alignment horizontal="center" vertical="center" wrapText="1"/>
    </xf>
    <xf numFmtId="2" fontId="19" fillId="3" borderId="2" xfId="0" applyNumberFormat="1" applyFont="1" applyFill="1" applyBorder="1" applyAlignment="1" applyProtection="1">
      <alignment horizontal="center" vertical="center" wrapText="1"/>
    </xf>
    <xf numFmtId="165" fontId="12" fillId="3" borderId="2" xfId="0" applyNumberFormat="1" applyFont="1" applyFill="1" applyBorder="1" applyAlignment="1" applyProtection="1">
      <alignment horizontal="center" vertical="center" wrapText="1"/>
    </xf>
    <xf numFmtId="2" fontId="12" fillId="3" borderId="2" xfId="0" applyNumberFormat="1" applyFont="1" applyFill="1" applyBorder="1" applyAlignment="1" applyProtection="1">
      <alignment horizontal="center" vertical="center" wrapText="1"/>
    </xf>
    <xf numFmtId="164" fontId="21" fillId="3" borderId="2" xfId="0" applyNumberFormat="1" applyFont="1" applyFill="1" applyBorder="1" applyAlignment="1" applyProtection="1">
      <alignment horizontal="center" vertical="center" wrapText="1"/>
    </xf>
    <xf numFmtId="2" fontId="19" fillId="0" borderId="2" xfId="0" applyNumberFormat="1" applyFont="1" applyFill="1" applyBorder="1" applyAlignment="1" applyProtection="1">
      <alignment horizontal="center" vertical="center" wrapText="1"/>
      <protection locked="0"/>
    </xf>
    <xf numFmtId="165" fontId="19" fillId="0" borderId="2" xfId="0" applyNumberFormat="1" applyFont="1" applyFill="1" applyBorder="1" applyAlignment="1" applyProtection="1">
      <alignment horizontal="center" vertical="center" wrapText="1"/>
      <protection locked="0"/>
    </xf>
    <xf numFmtId="0" fontId="21" fillId="3" borderId="2" xfId="1" applyFont="1" applyFill="1" applyBorder="1" applyAlignment="1" applyProtection="1">
      <alignment horizontal="left" vertical="center" wrapText="1"/>
    </xf>
    <xf numFmtId="0" fontId="21" fillId="0" borderId="2" xfId="0" applyFont="1" applyFill="1" applyBorder="1" applyAlignment="1" applyProtection="1">
      <alignment horizontal="center" vertical="center" wrapText="1"/>
      <protection locked="0"/>
    </xf>
    <xf numFmtId="0" fontId="21" fillId="3" borderId="3" xfId="1" applyFont="1" applyFill="1" applyBorder="1" applyAlignment="1" applyProtection="1">
      <alignment horizontal="left" vertical="center" wrapText="1"/>
    </xf>
    <xf numFmtId="0" fontId="21" fillId="3" borderId="3" xfId="0" applyFont="1" applyFill="1" applyBorder="1" applyAlignment="1" applyProtection="1">
      <alignment horizontal="center" vertical="center" wrapText="1"/>
    </xf>
    <xf numFmtId="0" fontId="21" fillId="0" borderId="3" xfId="0" applyFont="1" applyFill="1" applyBorder="1" applyAlignment="1" applyProtection="1">
      <alignment horizontal="center" vertical="center" wrapText="1"/>
      <protection locked="0"/>
    </xf>
    <xf numFmtId="0" fontId="21" fillId="3" borderId="4" xfId="1" applyFont="1" applyFill="1" applyBorder="1" applyAlignment="1" applyProtection="1">
      <alignment horizontal="left" vertical="center" wrapText="1"/>
    </xf>
    <xf numFmtId="0" fontId="21" fillId="3" borderId="4" xfId="0" applyFont="1" applyFill="1" applyBorder="1" applyAlignment="1" applyProtection="1">
      <alignment horizontal="center" vertical="center" wrapText="1"/>
    </xf>
    <xf numFmtId="2" fontId="21" fillId="3" borderId="2" xfId="0" applyNumberFormat="1" applyFont="1" applyFill="1" applyBorder="1" applyAlignment="1" applyProtection="1">
      <alignment horizontal="center" vertical="center" wrapText="1"/>
    </xf>
    <xf numFmtId="0" fontId="28" fillId="3" borderId="2" xfId="1" applyFont="1" applyFill="1" applyBorder="1" applyAlignment="1" applyProtection="1">
      <alignment horizontal="left" vertical="center" wrapText="1"/>
    </xf>
    <xf numFmtId="0" fontId="28" fillId="3" borderId="2" xfId="0" applyFont="1" applyFill="1" applyBorder="1" applyAlignment="1" applyProtection="1">
      <alignment horizontal="center" vertical="center" wrapText="1"/>
    </xf>
    <xf numFmtId="166" fontId="28" fillId="3" borderId="2" xfId="0" applyNumberFormat="1" applyFont="1" applyFill="1" applyBorder="1" applyAlignment="1" applyProtection="1">
      <alignment horizontal="center" vertical="center" wrapText="1"/>
    </xf>
    <xf numFmtId="165" fontId="21" fillId="3" borderId="2" xfId="0" applyNumberFormat="1" applyFont="1" applyFill="1" applyBorder="1" applyAlignment="1" applyProtection="1">
      <alignment horizontal="center" vertical="center" wrapText="1"/>
    </xf>
    <xf numFmtId="0" fontId="24" fillId="4" borderId="2" xfId="0" applyFont="1" applyFill="1" applyBorder="1" applyAlignment="1" applyProtection="1">
      <alignment horizontal="left" vertical="center" wrapText="1"/>
    </xf>
    <xf numFmtId="0" fontId="30" fillId="3" borderId="2" xfId="0" applyFont="1" applyFill="1" applyBorder="1" applyAlignment="1" applyProtection="1">
      <alignment horizontal="left" vertical="center" wrapText="1"/>
    </xf>
    <xf numFmtId="165" fontId="23" fillId="3" borderId="2" xfId="1" applyNumberFormat="1" applyFont="1" applyFill="1" applyBorder="1" applyAlignment="1" applyProtection="1">
      <alignment horizontal="center" vertical="center" wrapText="1"/>
    </xf>
    <xf numFmtId="2" fontId="23" fillId="3" borderId="2" xfId="1" applyNumberFormat="1" applyFont="1" applyFill="1" applyBorder="1" applyAlignment="1" applyProtection="1">
      <alignment horizontal="center" vertical="center" wrapText="1"/>
    </xf>
    <xf numFmtId="0" fontId="24" fillId="3" borderId="2" xfId="0" applyFont="1" applyFill="1" applyBorder="1" applyAlignment="1" applyProtection="1">
      <alignment horizontal="left" vertical="center" wrapText="1"/>
    </xf>
    <xf numFmtId="166" fontId="23" fillId="3" borderId="2" xfId="1" applyNumberFormat="1" applyFont="1" applyFill="1" applyBorder="1" applyAlignment="1" applyProtection="1">
      <alignment horizontal="center" vertical="center" wrapText="1"/>
    </xf>
    <xf numFmtId="166" fontId="23" fillId="0" borderId="2" xfId="1" applyNumberFormat="1" applyFont="1" applyFill="1" applyBorder="1" applyAlignment="1" applyProtection="1">
      <alignment horizontal="center" vertical="center" wrapText="1"/>
      <protection locked="0"/>
    </xf>
    <xf numFmtId="0" fontId="22" fillId="3" borderId="2" xfId="0" applyFont="1" applyFill="1" applyBorder="1" applyAlignment="1" applyProtection="1">
      <alignment horizontal="center" vertical="center" wrapText="1"/>
    </xf>
    <xf numFmtId="2" fontId="22" fillId="3" borderId="2" xfId="0" applyNumberFormat="1" applyFont="1" applyFill="1" applyBorder="1" applyAlignment="1" applyProtection="1">
      <alignment horizontal="center" vertical="center" wrapText="1"/>
    </xf>
    <xf numFmtId="2" fontId="19" fillId="2" borderId="2" xfId="0" applyNumberFormat="1" applyFont="1" applyFill="1" applyBorder="1" applyAlignment="1" applyProtection="1">
      <alignment horizontal="center" vertical="center" wrapText="1"/>
      <protection locked="0"/>
    </xf>
    <xf numFmtId="164" fontId="19" fillId="0" borderId="2" xfId="0" applyNumberFormat="1" applyFont="1" applyFill="1" applyBorder="1" applyAlignment="1" applyProtection="1">
      <alignment horizontal="center" vertical="center" wrapText="1"/>
      <protection locked="0"/>
    </xf>
    <xf numFmtId="0" fontId="0" fillId="3" borderId="2" xfId="0" applyFill="1" applyBorder="1" applyAlignment="1" applyProtection="1">
      <alignment horizontal="center" vertical="center" wrapText="1"/>
    </xf>
    <xf numFmtId="164" fontId="8" fillId="0" borderId="2" xfId="0" applyNumberFormat="1" applyFont="1" applyFill="1" applyBorder="1" applyAlignment="1" applyProtection="1">
      <alignment horizontal="center" vertical="center" wrapText="1"/>
      <protection locked="0"/>
    </xf>
    <xf numFmtId="0" fontId="0" fillId="3" borderId="2" xfId="0" applyFont="1" applyFill="1" applyBorder="1" applyAlignment="1" applyProtection="1">
      <alignment horizontal="center" vertical="center" wrapText="1"/>
    </xf>
    <xf numFmtId="2" fontId="8" fillId="3" borderId="2" xfId="0" applyNumberFormat="1" applyFont="1" applyFill="1" applyBorder="1" applyAlignment="1" applyProtection="1">
      <alignment horizontal="center" vertical="center" wrapText="1"/>
    </xf>
    <xf numFmtId="0" fontId="31" fillId="3" borderId="2" xfId="0"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0" fontId="0" fillId="2" borderId="0" xfId="0" applyFill="1" applyProtection="1"/>
    <xf numFmtId="0" fontId="0" fillId="2" borderId="0" xfId="0" applyFill="1" applyAlignment="1" applyProtection="1">
      <alignment horizontal="center"/>
    </xf>
    <xf numFmtId="0" fontId="0" fillId="2" borderId="0" xfId="0" applyFill="1" applyAlignment="1">
      <alignment horizontal="center"/>
    </xf>
    <xf numFmtId="0" fontId="0" fillId="2" borderId="2" xfId="0" applyFont="1" applyFill="1" applyBorder="1" applyAlignment="1" applyProtection="1">
      <alignment horizontal="left" vertical="center" wrapText="1"/>
    </xf>
    <xf numFmtId="0" fontId="0" fillId="2" borderId="2" xfId="0" applyFill="1" applyBorder="1" applyAlignment="1" applyProtection="1">
      <alignment horizontal="center" vertical="center" wrapText="1"/>
    </xf>
    <xf numFmtId="0" fontId="0" fillId="2" borderId="2" xfId="0" applyFill="1" applyBorder="1" applyAlignment="1" applyProtection="1">
      <alignment horizontal="center" vertical="center" wrapText="1"/>
      <protection locked="0"/>
    </xf>
    <xf numFmtId="0" fontId="8" fillId="2" borderId="2" xfId="0" applyFont="1" applyFill="1" applyBorder="1" applyAlignment="1" applyProtection="1">
      <alignment horizontal="left" vertical="center" wrapText="1"/>
    </xf>
    <xf numFmtId="0" fontId="0" fillId="2" borderId="2"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protection locked="0"/>
    </xf>
    <xf numFmtId="0" fontId="0" fillId="2" borderId="2" xfId="0" applyFill="1" applyBorder="1" applyAlignment="1" applyProtection="1">
      <alignment horizontal="left" vertical="center" wrapText="1"/>
    </xf>
    <xf numFmtId="0" fontId="0" fillId="2" borderId="2" xfId="0" applyFill="1" applyBorder="1" applyAlignment="1" applyProtection="1">
      <alignment horizontal="center"/>
      <protection locked="0"/>
    </xf>
    <xf numFmtId="0" fontId="0" fillId="2" borderId="2" xfId="0" applyFill="1" applyBorder="1" applyProtection="1"/>
    <xf numFmtId="0" fontId="1" fillId="2" borderId="2" xfId="1" applyFont="1" applyFill="1" applyBorder="1" applyAlignment="1" applyProtection="1">
      <alignment horizontal="left" vertical="center" wrapText="1"/>
    </xf>
    <xf numFmtId="0" fontId="17" fillId="2" borderId="2" xfId="1" applyFill="1" applyBorder="1" applyAlignment="1" applyProtection="1">
      <alignment horizontal="center" vertical="center" wrapText="1"/>
    </xf>
    <xf numFmtId="0" fontId="17" fillId="2" borderId="2" xfId="1" applyFill="1" applyBorder="1" applyAlignment="1" applyProtection="1">
      <alignment horizontal="center" vertical="center" wrapText="1"/>
      <protection locked="0"/>
    </xf>
    <xf numFmtId="0" fontId="1" fillId="2" borderId="2" xfId="1" applyFont="1" applyFill="1" applyBorder="1" applyAlignment="1" applyProtection="1">
      <alignment horizontal="center" vertical="center" wrapText="1"/>
    </xf>
    <xf numFmtId="0" fontId="13" fillId="2" borderId="2" xfId="1" applyFont="1" applyFill="1" applyBorder="1" applyAlignment="1" applyProtection="1">
      <alignment horizontal="left" vertical="center" wrapText="1"/>
    </xf>
    <xf numFmtId="165" fontId="0" fillId="2" borderId="2" xfId="0" applyNumberFormat="1" applyFill="1" applyBorder="1" applyAlignment="1" applyProtection="1">
      <alignment horizontal="center" vertical="center" wrapText="1"/>
      <protection locked="0"/>
    </xf>
    <xf numFmtId="0" fontId="14" fillId="2" borderId="2" xfId="1" applyFont="1" applyFill="1" applyBorder="1" applyAlignment="1" applyProtection="1">
      <alignment horizontal="center" vertical="center" wrapText="1"/>
      <protection locked="0"/>
    </xf>
    <xf numFmtId="0" fontId="8" fillId="5" borderId="2" xfId="0" applyFont="1" applyFill="1" applyBorder="1" applyAlignment="1" applyProtection="1">
      <alignment horizontal="center" vertical="center" wrapText="1"/>
      <protection locked="0"/>
    </xf>
    <xf numFmtId="0" fontId="0" fillId="5" borderId="2" xfId="0" applyFill="1" applyBorder="1" applyAlignment="1" applyProtection="1">
      <alignment horizontal="center" vertical="center" wrapText="1"/>
      <protection locked="0"/>
    </xf>
    <xf numFmtId="0" fontId="0" fillId="5" borderId="2" xfId="0" applyFill="1" applyBorder="1" applyAlignment="1" applyProtection="1">
      <alignment horizontal="center"/>
      <protection locked="0"/>
    </xf>
    <xf numFmtId="0" fontId="17" fillId="5" borderId="2" xfId="1" applyFill="1" applyBorder="1" applyAlignment="1" applyProtection="1">
      <alignment horizontal="center" vertical="center" wrapText="1"/>
      <protection locked="0"/>
    </xf>
    <xf numFmtId="165" fontId="0" fillId="5" borderId="2" xfId="0" applyNumberFormat="1" applyFill="1" applyBorder="1" applyAlignment="1" applyProtection="1">
      <alignment horizontal="center" vertical="center" wrapText="1"/>
      <protection locked="0"/>
    </xf>
    <xf numFmtId="0" fontId="14" fillId="5" borderId="2" xfId="1" applyFont="1" applyFill="1" applyBorder="1" applyAlignment="1" applyProtection="1">
      <alignment horizontal="center" vertical="center" wrapText="1"/>
      <protection locked="0"/>
    </xf>
    <xf numFmtId="0" fontId="8" fillId="2" borderId="0" xfId="0" applyFont="1" applyFill="1" applyProtection="1"/>
    <xf numFmtId="0" fontId="0" fillId="2" borderId="0" xfId="0" applyFill="1" applyBorder="1" applyAlignment="1" applyProtection="1">
      <alignment horizontal="left" vertical="center" wrapText="1"/>
    </xf>
    <xf numFmtId="0" fontId="0" fillId="2" borderId="0" xfId="0" applyFill="1" applyBorder="1" applyAlignment="1" applyProtection="1">
      <alignment horizontal="center" vertical="center" wrapText="1"/>
    </xf>
    <xf numFmtId="0" fontId="0" fillId="2" borderId="5" xfId="0" applyFill="1" applyBorder="1" applyAlignment="1" applyProtection="1">
      <alignment horizontal="center" vertical="center" wrapText="1"/>
    </xf>
    <xf numFmtId="0" fontId="0" fillId="2" borderId="5" xfId="0" applyFill="1" applyBorder="1" applyAlignment="1" applyProtection="1">
      <alignment horizontal="center"/>
      <protection locked="0"/>
    </xf>
    <xf numFmtId="0" fontId="0" fillId="2" borderId="5" xfId="0" applyFill="1" applyBorder="1" applyProtection="1"/>
    <xf numFmtId="0" fontId="8" fillId="2" borderId="5" xfId="0" applyFont="1" applyFill="1" applyBorder="1" applyAlignment="1" applyProtection="1">
      <alignment horizontal="left" vertical="center" wrapText="1"/>
    </xf>
    <xf numFmtId="0" fontId="0" fillId="2" borderId="0" xfId="0" applyFill="1" applyBorder="1" applyAlignment="1" applyProtection="1">
      <alignment horizontal="center" vertical="center" wrapText="1"/>
      <protection locked="0"/>
    </xf>
    <xf numFmtId="0" fontId="8" fillId="2" borderId="0" xfId="0" applyFont="1" applyFill="1" applyBorder="1" applyAlignment="1" applyProtection="1">
      <alignment horizontal="left" vertical="center" wrapText="1"/>
    </xf>
    <xf numFmtId="0" fontId="8" fillId="2" borderId="2" xfId="0" applyFont="1" applyFill="1" applyBorder="1" applyProtection="1"/>
    <xf numFmtId="0" fontId="8" fillId="2" borderId="2" xfId="0" applyFont="1" applyFill="1" applyBorder="1" applyAlignment="1" applyProtection="1">
      <alignment horizontal="center"/>
    </xf>
    <xf numFmtId="0" fontId="18" fillId="0" borderId="2"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xf>
    <xf numFmtId="0" fontId="12" fillId="3" borderId="2" xfId="0" applyFont="1" applyFill="1" applyBorder="1" applyAlignment="1" applyProtection="1">
      <alignment horizontal="left" vertical="center" wrapText="1"/>
    </xf>
    <xf numFmtId="0" fontId="22" fillId="3" borderId="2" xfId="0" applyFont="1" applyFill="1" applyBorder="1" applyAlignment="1" applyProtection="1">
      <alignment horizontal="left" vertical="center" wrapText="1"/>
    </xf>
    <xf numFmtId="0" fontId="19" fillId="3" borderId="2" xfId="0" applyFont="1" applyFill="1" applyBorder="1" applyAlignment="1" applyProtection="1">
      <alignment horizontal="left" vertical="center" wrapText="1"/>
    </xf>
    <xf numFmtId="0" fontId="21" fillId="3" borderId="2" xfId="0" applyFont="1" applyFill="1" applyBorder="1" applyAlignment="1" applyProtection="1">
      <alignment horizontal="left" vertical="center" wrapText="1"/>
    </xf>
    <xf numFmtId="0" fontId="20" fillId="3" borderId="2" xfId="0" applyFont="1" applyFill="1" applyBorder="1" applyAlignment="1" applyProtection="1">
      <alignment horizontal="left" vertical="center" wrapText="1"/>
    </xf>
    <xf numFmtId="0" fontId="24" fillId="3" borderId="2" xfId="1" applyFont="1" applyFill="1" applyBorder="1" applyAlignment="1" applyProtection="1">
      <alignment horizontal="left" vertical="center" wrapText="1"/>
    </xf>
    <xf numFmtId="0" fontId="22" fillId="3" borderId="2" xfId="1" applyFont="1" applyFill="1" applyBorder="1" applyAlignment="1" applyProtection="1">
      <alignment horizontal="left" vertical="center" wrapText="1"/>
    </xf>
    <xf numFmtId="0" fontId="19" fillId="3" borderId="2" xfId="1" applyFont="1" applyFill="1" applyBorder="1" applyAlignment="1" applyProtection="1">
      <alignment horizontal="left" vertical="center" wrapText="1"/>
    </xf>
    <xf numFmtId="0" fontId="21" fillId="3" borderId="2" xfId="0" applyFont="1" applyFill="1" applyBorder="1" applyAlignment="1" applyProtection="1">
      <alignment horizontal="center" vertical="center" wrapText="1"/>
    </xf>
    <xf numFmtId="0" fontId="24" fillId="3" borderId="2" xfId="1" applyFont="1" applyFill="1" applyBorder="1" applyAlignment="1" applyProtection="1">
      <alignment horizontal="center" vertical="center" wrapText="1"/>
    </xf>
    <xf numFmtId="0" fontId="19" fillId="2" borderId="2" xfId="0" applyNumberFormat="1" applyFont="1" applyFill="1" applyBorder="1" applyAlignment="1" applyProtection="1">
      <alignment horizontal="center" vertical="center" wrapText="1"/>
      <protection locked="0"/>
    </xf>
    <xf numFmtId="0" fontId="24" fillId="0" borderId="2" xfId="1" applyNumberFormat="1" applyFont="1" applyFill="1" applyBorder="1" applyAlignment="1" applyProtection="1">
      <alignment horizontal="center" vertical="center" wrapText="1"/>
      <protection locked="0"/>
    </xf>
    <xf numFmtId="0" fontId="24" fillId="0" borderId="2" xfId="0" applyNumberFormat="1" applyFont="1" applyFill="1" applyBorder="1" applyAlignment="1" applyProtection="1">
      <alignment horizontal="center" vertical="center" wrapText="1"/>
      <protection locked="0"/>
    </xf>
    <xf numFmtId="0" fontId="16" fillId="0" borderId="2" xfId="1"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19" fillId="0" borderId="2" xfId="1"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2" fontId="28" fillId="3" borderId="2" xfId="0" applyNumberFormat="1" applyFont="1" applyFill="1" applyBorder="1" applyAlignment="1" applyProtection="1">
      <alignment horizontal="center" vertical="center" wrapText="1"/>
    </xf>
    <xf numFmtId="0" fontId="16" fillId="3" borderId="2" xfId="1" applyFont="1" applyFill="1" applyBorder="1" applyAlignment="1" applyProtection="1">
      <alignment horizontal="left" vertical="center" wrapText="1"/>
    </xf>
    <xf numFmtId="0" fontId="19" fillId="3" borderId="2" xfId="1" applyFont="1" applyFill="1" applyBorder="1" applyAlignment="1" applyProtection="1">
      <alignment horizontal="left" vertical="center" wrapText="1"/>
    </xf>
    <xf numFmtId="0" fontId="24" fillId="3" borderId="2" xfId="1" applyFont="1" applyFill="1" applyBorder="1" applyAlignment="1" applyProtection="1">
      <alignment horizontal="center" vertical="center" wrapText="1"/>
    </xf>
    <xf numFmtId="0" fontId="12" fillId="3" borderId="2" xfId="1" applyFont="1" applyFill="1" applyBorder="1" applyAlignment="1" applyProtection="1">
      <alignment horizontal="left" vertical="center" wrapText="1"/>
    </xf>
    <xf numFmtId="0" fontId="21" fillId="5" borderId="2" xfId="44" applyFont="1" applyFill="1" applyBorder="1" applyAlignment="1" applyProtection="1">
      <alignment horizontal="left" vertical="center"/>
    </xf>
    <xf numFmtId="0" fontId="22" fillId="5" borderId="2" xfId="4" applyFont="1" applyFill="1" applyBorder="1" applyProtection="1"/>
    <xf numFmtId="0" fontId="22" fillId="5" borderId="2" xfId="4" applyFont="1" applyFill="1" applyBorder="1" applyAlignment="1" applyProtection="1"/>
    <xf numFmtId="0" fontId="22" fillId="5" borderId="2" xfId="1" applyFont="1" applyFill="1" applyBorder="1" applyAlignment="1" applyProtection="1">
      <alignment horizontal="left" vertical="center" wrapText="1"/>
    </xf>
    <xf numFmtId="0" fontId="16" fillId="5" borderId="2" xfId="1" applyFont="1" applyFill="1" applyBorder="1" applyAlignment="1" applyProtection="1">
      <alignment horizontal="left" vertical="center" wrapText="1"/>
    </xf>
    <xf numFmtId="0" fontId="21" fillId="5" borderId="2" xfId="4" applyFont="1" applyFill="1" applyBorder="1" applyAlignment="1" applyProtection="1"/>
    <xf numFmtId="0" fontId="28" fillId="3" borderId="2" xfId="0" applyFont="1" applyFill="1" applyBorder="1" applyAlignment="1" applyProtection="1">
      <alignment vertical="center" wrapText="1"/>
    </xf>
    <xf numFmtId="0" fontId="19" fillId="3" borderId="2" xfId="0" applyFont="1" applyFill="1" applyBorder="1" applyAlignment="1" applyProtection="1">
      <alignment horizontal="left" vertical="center" wrapText="1"/>
    </xf>
    <xf numFmtId="0" fontId="22" fillId="3" borderId="2" xfId="1" applyFont="1" applyFill="1" applyBorder="1" applyAlignment="1" applyProtection="1">
      <alignment horizontal="left" vertical="center" wrapText="1"/>
    </xf>
    <xf numFmtId="0" fontId="21" fillId="3" borderId="2" xfId="0" applyFont="1" applyFill="1" applyBorder="1" applyAlignment="1" applyProtection="1">
      <alignment vertical="center" wrapText="1"/>
    </xf>
    <xf numFmtId="0" fontId="21" fillId="3" borderId="2" xfId="0" applyFont="1" applyFill="1" applyBorder="1" applyAlignment="1" applyProtection="1">
      <alignment horizontal="center" vertical="center" wrapText="1"/>
    </xf>
    <xf numFmtId="0" fontId="24" fillId="3" borderId="2" xfId="0" applyFont="1" applyFill="1" applyBorder="1" applyAlignment="1" applyProtection="1">
      <alignment horizontal="center" vertical="center" wrapText="1"/>
    </xf>
    <xf numFmtId="0" fontId="24" fillId="3" borderId="2" xfId="1" applyFont="1" applyFill="1" applyBorder="1" applyAlignment="1" applyProtection="1">
      <alignment horizontal="left" vertical="center" wrapText="1"/>
    </xf>
    <xf numFmtId="0" fontId="21" fillId="3" borderId="2" xfId="0" applyFont="1" applyFill="1" applyBorder="1" applyAlignment="1" applyProtection="1">
      <alignment horizontal="left" vertical="center" wrapText="1"/>
    </xf>
    <xf numFmtId="0" fontId="15" fillId="4" borderId="2" xfId="0" applyFont="1" applyFill="1" applyBorder="1" applyAlignment="1" applyProtection="1">
      <alignment horizontal="left"/>
    </xf>
    <xf numFmtId="0" fontId="21" fillId="4" borderId="2" xfId="0" applyFont="1" applyFill="1" applyBorder="1" applyAlignment="1" applyProtection="1">
      <alignment horizontal="left"/>
    </xf>
    <xf numFmtId="0" fontId="21" fillId="4" borderId="2" xfId="0" applyFont="1" applyFill="1" applyBorder="1" applyAlignment="1" applyProtection="1">
      <alignment horizontal="left" vertical="top" wrapText="1"/>
    </xf>
    <xf numFmtId="0" fontId="21" fillId="4" borderId="2" xfId="0" applyFont="1" applyFill="1" applyBorder="1" applyProtection="1"/>
    <xf numFmtId="0" fontId="24" fillId="4" borderId="2" xfId="0" applyFont="1" applyFill="1" applyBorder="1" applyAlignment="1" applyProtection="1">
      <alignment horizontal="left" vertical="center"/>
    </xf>
    <xf numFmtId="0" fontId="12" fillId="3" borderId="2" xfId="0" applyFont="1" applyFill="1" applyBorder="1" applyAlignment="1" applyProtection="1">
      <alignment horizontal="left" vertical="center" wrapText="1"/>
    </xf>
    <xf numFmtId="0" fontId="20" fillId="3" borderId="2" xfId="0" applyNumberFormat="1" applyFont="1" applyFill="1" applyBorder="1" applyAlignment="1" applyProtection="1">
      <alignment horizontal="left" vertical="center" wrapText="1"/>
    </xf>
    <xf numFmtId="0" fontId="20" fillId="3" borderId="2" xfId="0" applyFont="1" applyFill="1" applyBorder="1" applyAlignment="1" applyProtection="1">
      <alignment horizontal="left" vertical="center" wrapText="1"/>
    </xf>
    <xf numFmtId="0" fontId="8" fillId="3" borderId="2" xfId="0" applyFont="1" applyFill="1" applyBorder="1" applyAlignment="1" applyProtection="1">
      <alignment horizontal="left" vertical="center" wrapText="1"/>
    </xf>
    <xf numFmtId="0" fontId="22" fillId="3" borderId="2" xfId="0" applyFont="1" applyFill="1" applyBorder="1" applyAlignment="1" applyProtection="1">
      <alignment horizontal="left" vertical="center" wrapText="1"/>
    </xf>
    <xf numFmtId="17" fontId="12" fillId="3" borderId="2" xfId="0" applyNumberFormat="1" applyFont="1" applyFill="1" applyBorder="1" applyAlignment="1" applyProtection="1">
      <alignment horizontal="left" vertical="center" wrapText="1"/>
    </xf>
    <xf numFmtId="0" fontId="12" fillId="3" borderId="2" xfId="0" applyFont="1" applyFill="1" applyBorder="1" applyAlignment="1" applyProtection="1">
      <alignment horizontal="center" vertical="center" wrapText="1"/>
    </xf>
    <xf numFmtId="0" fontId="29" fillId="2" borderId="6"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1" fillId="4" borderId="2" xfId="0" applyFont="1" applyFill="1" applyBorder="1" applyAlignment="1" applyProtection="1">
      <alignment horizontal="center" vertical="center" wrapText="1"/>
    </xf>
    <xf numFmtId="0" fontId="19" fillId="3" borderId="2" xfId="0" applyFont="1" applyFill="1" applyBorder="1" applyAlignment="1" applyProtection="1">
      <alignment horizontal="center" vertical="top" wrapText="1"/>
    </xf>
    <xf numFmtId="0" fontId="0" fillId="0" borderId="0" xfId="0" applyFill="1" applyProtection="1"/>
    <xf numFmtId="0" fontId="8" fillId="0" borderId="0" xfId="0" applyFont="1" applyFill="1" applyProtection="1"/>
    <xf numFmtId="0" fontId="12" fillId="0" borderId="0" xfId="0" applyFont="1" applyFill="1" applyProtection="1"/>
    <xf numFmtId="0" fontId="8" fillId="3" borderId="2" xfId="0" applyFont="1" applyFill="1" applyBorder="1" applyProtection="1"/>
    <xf numFmtId="0" fontId="22" fillId="0" borderId="1" xfId="1" applyFont="1" applyFill="1" applyBorder="1" applyAlignment="1" applyProtection="1">
      <alignment horizontal="left" vertical="center" wrapText="1"/>
    </xf>
    <xf numFmtId="0" fontId="22" fillId="0" borderId="0" xfId="1" applyFont="1" applyFill="1" applyBorder="1" applyAlignment="1" applyProtection="1">
      <alignment horizontal="center" vertical="center" wrapText="1"/>
    </xf>
    <xf numFmtId="0" fontId="21" fillId="0" borderId="0" xfId="0" applyFont="1" applyFill="1" applyAlignment="1" applyProtection="1">
      <alignment horizontal="left" vertical="center" wrapText="1"/>
    </xf>
    <xf numFmtId="0" fontId="22" fillId="0" borderId="0" xfId="1" applyFont="1" applyFill="1" applyProtection="1"/>
    <xf numFmtId="0" fontId="22" fillId="0" borderId="0" xfId="4" applyFont="1" applyFill="1" applyProtection="1"/>
    <xf numFmtId="0" fontId="17" fillId="0" borderId="0" xfId="1" applyFill="1" applyProtection="1"/>
    <xf numFmtId="0" fontId="21" fillId="0" borderId="0" xfId="0" applyFont="1" applyFill="1" applyBorder="1" applyProtection="1"/>
    <xf numFmtId="0" fontId="21" fillId="0" borderId="0" xfId="0" quotePrefix="1" applyFont="1" applyFill="1" applyBorder="1" applyProtection="1"/>
    <xf numFmtId="0" fontId="21" fillId="0" borderId="0" xfId="0" applyFont="1" applyFill="1" applyProtection="1"/>
    <xf numFmtId="0" fontId="33" fillId="0" borderId="0" xfId="0" applyFont="1" applyFill="1"/>
    <xf numFmtId="0" fontId="33" fillId="0" borderId="0" xfId="0" applyFont="1" applyFill="1" applyAlignment="1">
      <alignment horizontal="center" vertical="center"/>
    </xf>
    <xf numFmtId="0" fontId="34" fillId="0" borderId="0" xfId="0" applyFont="1" applyFill="1" applyAlignment="1">
      <alignment horizontal="center" vertical="center"/>
    </xf>
    <xf numFmtId="0" fontId="34" fillId="0" borderId="0" xfId="0" applyFont="1" applyFill="1"/>
    <xf numFmtId="2" fontId="33" fillId="0" borderId="0" xfId="0" applyNumberFormat="1" applyFont="1" applyFill="1" applyAlignment="1">
      <alignment horizontal="center" vertical="center"/>
    </xf>
    <xf numFmtId="0" fontId="33" fillId="0" borderId="0" xfId="0" applyFont="1" applyFill="1" applyAlignment="1">
      <alignment horizontal="left" vertical="center"/>
    </xf>
    <xf numFmtId="0" fontId="33" fillId="0" borderId="0" xfId="0" applyFont="1" applyFill="1" applyAlignment="1">
      <alignment horizontal="center" vertical="center" wrapText="1"/>
    </xf>
    <xf numFmtId="0" fontId="35" fillId="0" borderId="0" xfId="0" applyFont="1" applyFill="1" applyAlignment="1">
      <alignment horizontal="center" vertical="center"/>
    </xf>
    <xf numFmtId="0" fontId="34" fillId="2" borderId="0" xfId="0" applyFont="1" applyFill="1" applyProtection="1"/>
    <xf numFmtId="11" fontId="25" fillId="2" borderId="0" xfId="0" applyNumberFormat="1" applyFont="1" applyFill="1" applyBorder="1" applyAlignment="1" applyProtection="1">
      <alignment horizontal="center" vertical="center" wrapText="1"/>
    </xf>
    <xf numFmtId="0" fontId="34" fillId="2" borderId="0" xfId="0" applyFont="1" applyFill="1" applyBorder="1" applyProtection="1"/>
    <xf numFmtId="0" fontId="25" fillId="2" borderId="0" xfId="0" applyFont="1" applyFill="1" applyBorder="1" applyAlignment="1" applyProtection="1">
      <alignment horizontal="center" vertical="center" wrapText="1"/>
    </xf>
    <xf numFmtId="0" fontId="36" fillId="2" borderId="0" xfId="0" applyFont="1" applyFill="1" applyProtection="1"/>
    <xf numFmtId="0" fontId="37" fillId="2" borderId="0" xfId="1" applyFont="1" applyFill="1" applyBorder="1" applyAlignment="1" applyProtection="1">
      <alignment horizontal="center" vertical="center"/>
    </xf>
    <xf numFmtId="0" fontId="33" fillId="2" borderId="0" xfId="0" applyFont="1" applyFill="1" applyProtection="1"/>
    <xf numFmtId="0" fontId="34" fillId="2" borderId="0" xfId="0" applyFont="1" applyFill="1" applyAlignment="1" applyProtection="1">
      <alignment horizontal="center" vertical="center" wrapText="1"/>
    </xf>
    <xf numFmtId="0" fontId="32" fillId="2" borderId="0" xfId="4" applyFont="1" applyFill="1" applyAlignment="1" applyProtection="1">
      <alignment horizontal="center" vertical="center" wrapText="1"/>
    </xf>
    <xf numFmtId="0" fontId="34" fillId="2" borderId="0" xfId="3" applyFont="1" applyFill="1" applyAlignment="1" applyProtection="1">
      <alignment horizontal="center" vertical="center" wrapText="1"/>
    </xf>
    <xf numFmtId="0" fontId="34" fillId="2" borderId="0" xfId="3" applyFont="1" applyFill="1" applyProtection="1"/>
    <xf numFmtId="0" fontId="35" fillId="2" borderId="0" xfId="0" applyFont="1" applyFill="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wrapText="1"/>
    </xf>
    <xf numFmtId="0" fontId="34" fillId="2" borderId="0" xfId="0" applyFont="1" applyFill="1" applyAlignment="1" applyProtection="1">
      <alignment horizontal="center" vertical="center"/>
    </xf>
    <xf numFmtId="0" fontId="36" fillId="2" borderId="0" xfId="0" applyFont="1" applyFill="1" applyAlignment="1" applyProtection="1">
      <alignment horizontal="center" vertical="center"/>
    </xf>
    <xf numFmtId="0" fontId="25" fillId="2" borderId="0" xfId="0" applyNumberFormat="1" applyFont="1" applyFill="1" applyBorder="1" applyAlignment="1" applyProtection="1">
      <alignment horizontal="center" vertical="center" wrapText="1"/>
    </xf>
    <xf numFmtId="2" fontId="35" fillId="2" borderId="0" xfId="0" applyNumberFormat="1" applyFont="1" applyFill="1" applyBorder="1" applyAlignment="1" applyProtection="1">
      <alignment horizontal="center" vertical="center" wrapText="1"/>
    </xf>
    <xf numFmtId="0" fontId="35" fillId="2" borderId="0" xfId="0" applyFont="1" applyFill="1" applyProtection="1"/>
    <xf numFmtId="2" fontId="35" fillId="2" borderId="0" xfId="0" applyNumberFormat="1" applyFont="1" applyFill="1" applyAlignment="1" applyProtection="1">
      <alignment horizontal="center"/>
    </xf>
  </cellXfs>
  <cellStyles count="81">
    <cellStyle name="Normal" xfId="0" builtinId="0"/>
    <cellStyle name="Normal 2" xfId="1"/>
    <cellStyle name="Normal 2 2" xfId="4"/>
    <cellStyle name="Normal 2 2 2" xfId="7"/>
    <cellStyle name="Normal 2 2 2 2" xfId="15"/>
    <cellStyle name="Normal 2 2 2 2 2" xfId="41"/>
    <cellStyle name="Normal 2 2 2 2 2 2" xfId="80"/>
    <cellStyle name="Normal 2 2 2 2 3" xfId="28"/>
    <cellStyle name="Normal 2 2 2 2 3 2" xfId="67"/>
    <cellStyle name="Normal 2 2 2 2 4" xfId="54"/>
    <cellStyle name="Normal 2 2 2 3" xfId="34"/>
    <cellStyle name="Normal 2 2 2 3 2" xfId="73"/>
    <cellStyle name="Normal 2 2 2 4" xfId="21"/>
    <cellStyle name="Normal 2 2 2 4 2" xfId="60"/>
    <cellStyle name="Normal 2 2 2 5" xfId="47"/>
    <cellStyle name="Normal 2 2 3" xfId="12"/>
    <cellStyle name="Normal 2 2 3 2" xfId="38"/>
    <cellStyle name="Normal 2 2 3 2 2" xfId="77"/>
    <cellStyle name="Normal 2 2 3 3" xfId="25"/>
    <cellStyle name="Normal 2 2 3 3 2" xfId="64"/>
    <cellStyle name="Normal 2 2 3 4" xfId="51"/>
    <cellStyle name="Normal 2 2 4" xfId="31"/>
    <cellStyle name="Normal 2 2 4 2" xfId="70"/>
    <cellStyle name="Normal 2 2 5" xfId="18"/>
    <cellStyle name="Normal 2 2 5 2" xfId="57"/>
    <cellStyle name="Normal 2 2 6" xfId="44"/>
    <cellStyle name="Normal 2 3" xfId="5"/>
    <cellStyle name="Normal 2 3 2" xfId="13"/>
    <cellStyle name="Normal 2 3 2 2" xfId="39"/>
    <cellStyle name="Normal 2 3 2 2 2" xfId="78"/>
    <cellStyle name="Normal 2 3 2 3" xfId="26"/>
    <cellStyle name="Normal 2 3 2 3 2" xfId="65"/>
    <cellStyle name="Normal 2 3 2 4" xfId="52"/>
    <cellStyle name="Normal 2 3 3" xfId="32"/>
    <cellStyle name="Normal 2 3 3 2" xfId="71"/>
    <cellStyle name="Normal 2 3 4" xfId="19"/>
    <cellStyle name="Normal 2 3 4 2" xfId="58"/>
    <cellStyle name="Normal 2 3 5" xfId="45"/>
    <cellStyle name="Normal 2 4" xfId="10"/>
    <cellStyle name="Normal 2 4 2" xfId="36"/>
    <cellStyle name="Normal 2 4 2 2" xfId="75"/>
    <cellStyle name="Normal 2 4 3" xfId="23"/>
    <cellStyle name="Normal 2 4 3 2" xfId="62"/>
    <cellStyle name="Normal 2 4 4" xfId="49"/>
    <cellStyle name="Normal 2 5" xfId="29"/>
    <cellStyle name="Normal 2 5 2" xfId="68"/>
    <cellStyle name="Normal 2 6" xfId="16"/>
    <cellStyle name="Normal 2 6 2" xfId="55"/>
    <cellStyle name="Normal 2 7" xfId="42"/>
    <cellStyle name="Normal 3" xfId="3"/>
    <cellStyle name="Normal 4" xfId="2"/>
    <cellStyle name="Normal 4 2" xfId="6"/>
    <cellStyle name="Normal 4 2 2" xfId="14"/>
    <cellStyle name="Normal 4 2 2 2" xfId="40"/>
    <cellStyle name="Normal 4 2 2 2 2" xfId="79"/>
    <cellStyle name="Normal 4 2 2 3" xfId="27"/>
    <cellStyle name="Normal 4 2 2 3 2" xfId="66"/>
    <cellStyle name="Normal 4 2 2 4" xfId="53"/>
    <cellStyle name="Normal 4 2 3" xfId="33"/>
    <cellStyle name="Normal 4 2 3 2" xfId="72"/>
    <cellStyle name="Normal 4 2 4" xfId="20"/>
    <cellStyle name="Normal 4 2 4 2" xfId="59"/>
    <cellStyle name="Normal 4 2 5" xfId="46"/>
    <cellStyle name="Normal 4 3" xfId="11"/>
    <cellStyle name="Normal 4 3 2" xfId="37"/>
    <cellStyle name="Normal 4 3 2 2" xfId="76"/>
    <cellStyle name="Normal 4 3 3" xfId="24"/>
    <cellStyle name="Normal 4 3 3 2" xfId="63"/>
    <cellStyle name="Normal 4 3 4" xfId="50"/>
    <cellStyle name="Normal 4 4" xfId="30"/>
    <cellStyle name="Normal 4 4 2" xfId="69"/>
    <cellStyle name="Normal 4 5" xfId="17"/>
    <cellStyle name="Normal 4 5 2" xfId="56"/>
    <cellStyle name="Normal 4 6" xfId="43"/>
    <cellStyle name="Normal 5" xfId="9"/>
    <cellStyle name="Normal 6" xfId="8"/>
    <cellStyle name="Normal 6 2" xfId="35"/>
    <cellStyle name="Normal 6 2 2" xfId="74"/>
    <cellStyle name="Normal 6 3" xfId="22"/>
    <cellStyle name="Normal 6 3 2" xfId="61"/>
    <cellStyle name="Normal 6 4" xfId="48"/>
  </cellStyles>
  <dxfs count="11">
    <dxf>
      <fill>
        <patternFill>
          <bgColor rgb="FFFF0000"/>
        </patternFill>
      </fill>
    </dxf>
    <dxf>
      <fill>
        <patternFill>
          <bgColor rgb="FF92D050"/>
        </patternFill>
      </fill>
    </dxf>
    <dxf>
      <font>
        <condense val="0"/>
        <extend val="0"/>
        <color rgb="FF9C0006"/>
      </font>
      <fill>
        <patternFill>
          <bgColor rgb="FFFFC7CE"/>
        </patternFill>
      </fill>
    </dxf>
    <dxf>
      <font>
        <condense val="0"/>
        <extend val="0"/>
        <color rgb="FF006100"/>
      </font>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Control to Output</a:t>
            </a:r>
          </a:p>
        </c:rich>
      </c:tx>
      <c:layout/>
      <c:overlay val="1"/>
      <c:spPr>
        <a:noFill/>
        <a:ln w="25400">
          <a:noFill/>
        </a:ln>
      </c:spPr>
    </c:title>
    <c:autoTitleDeleted val="0"/>
    <c:plotArea>
      <c:layout>
        <c:manualLayout>
          <c:layoutTarget val="inner"/>
          <c:xMode val="edge"/>
          <c:yMode val="edge"/>
          <c:x val="0.10401583522989855"/>
          <c:y val="0.13570010686426651"/>
          <c:w val="0.83032603482704159"/>
          <c:h val="0.7351368927840598"/>
        </c:manualLayout>
      </c:layout>
      <c:scatterChart>
        <c:scatterStyle val="smoothMarker"/>
        <c:varyColors val="0"/>
        <c:ser>
          <c:idx val="0"/>
          <c:order val="0"/>
          <c:tx>
            <c:strRef>
              <c:f>'Control Loop'!$E$37</c:f>
              <c:strCache>
                <c:ptCount val="1"/>
                <c:pt idx="0">
                  <c:v>C/O Gain</c:v>
                </c:pt>
              </c:strCache>
            </c:strRef>
          </c:tx>
          <c:marker>
            <c:symbol val="none"/>
          </c:marker>
          <c:xVal>
            <c:numRef>
              <c:f>'Control Loop'!$D$38:$D$1438</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Loop'!$E$38:$E$1438</c:f>
              <c:numCache>
                <c:formatCode>General</c:formatCode>
                <c:ptCount val="1401"/>
                <c:pt idx="0">
                  <c:v>38.805094599168541</c:v>
                </c:pt>
                <c:pt idx="1">
                  <c:v>38.805047429056621</c:v>
                </c:pt>
                <c:pt idx="2">
                  <c:v>38.804999160741943</c:v>
                </c:pt>
                <c:pt idx="3">
                  <c:v>38.804949768669218</c:v>
                </c:pt>
                <c:pt idx="4">
                  <c:v>38.804899226688811</c:v>
                </c:pt>
                <c:pt idx="5">
                  <c:v>38.804847508043338</c:v>
                </c:pt>
                <c:pt idx="6">
                  <c:v>38.804794585353527</c:v>
                </c:pt>
                <c:pt idx="7">
                  <c:v>38.804740430603417</c:v>
                </c:pt>
                <c:pt idx="8">
                  <c:v>38.804685015126275</c:v>
                </c:pt>
                <c:pt idx="9">
                  <c:v>38.804628309588836</c:v>
                </c:pt>
                <c:pt idx="10">
                  <c:v>38.804570283976197</c:v>
                </c:pt>
                <c:pt idx="11">
                  <c:v>38.804510907575981</c:v>
                </c:pt>
                <c:pt idx="12">
                  <c:v>38.804450148962182</c:v>
                </c:pt>
                <c:pt idx="13">
                  <c:v>38.804387975978294</c:v>
                </c:pt>
                <c:pt idx="14">
                  <c:v>38.804324355721064</c:v>
                </c:pt>
                <c:pt idx="15">
                  <c:v>38.804259254522442</c:v>
                </c:pt>
                <c:pt idx="16">
                  <c:v>38.804192637932417</c:v>
                </c:pt>
                <c:pt idx="17">
                  <c:v>38.804124470700373</c:v>
                </c:pt>
                <c:pt idx="18">
                  <c:v>38.804054716757229</c:v>
                </c:pt>
                <c:pt idx="19">
                  <c:v>38.803983339195803</c:v>
                </c:pt>
                <c:pt idx="20">
                  <c:v>38.803910300251779</c:v>
                </c:pt>
                <c:pt idx="21">
                  <c:v>38.80383556128379</c:v>
                </c:pt>
                <c:pt idx="22">
                  <c:v>38.803759082753146</c:v>
                </c:pt>
                <c:pt idx="23">
                  <c:v>38.803680824202864</c:v>
                </c:pt>
                <c:pt idx="24">
                  <c:v>38.80360074423659</c:v>
                </c:pt>
                <c:pt idx="25">
                  <c:v>38.803518800496846</c:v>
                </c:pt>
                <c:pt idx="26">
                  <c:v>38.803434949642849</c:v>
                </c:pt>
                <c:pt idx="27">
                  <c:v>38.803349147327474</c:v>
                </c:pt>
                <c:pt idx="28">
                  <c:v>38.803261348174246</c:v>
                </c:pt>
                <c:pt idx="29">
                  <c:v>38.803171505753589</c:v>
                </c:pt>
                <c:pt idx="30">
                  <c:v>38.803079572558076</c:v>
                </c:pt>
                <c:pt idx="31">
                  <c:v>38.802985499977922</c:v>
                </c:pt>
                <c:pt idx="32">
                  <c:v>38.802889238275313</c:v>
                </c:pt>
                <c:pt idx="33">
                  <c:v>38.802790736558421</c:v>
                </c:pt>
                <c:pt idx="34">
                  <c:v>38.802689942754519</c:v>
                </c:pt>
                <c:pt idx="35">
                  <c:v>38.802586803582926</c:v>
                </c:pt>
                <c:pt idx="36">
                  <c:v>38.802481264527124</c:v>
                </c:pt>
                <c:pt idx="37">
                  <c:v>38.802373269805905</c:v>
                </c:pt>
                <c:pt idx="38">
                  <c:v>38.802262762344441</c:v>
                </c:pt>
                <c:pt idx="39">
                  <c:v>38.80214968374446</c:v>
                </c:pt>
                <c:pt idx="40">
                  <c:v>38.802033974253398</c:v>
                </c:pt>
                <c:pt idx="41">
                  <c:v>38.801915572733485</c:v>
                </c:pt>
                <c:pt idx="42">
                  <c:v>38.801794416629455</c:v>
                </c:pt>
                <c:pt idx="43">
                  <c:v>38.801670441936075</c:v>
                </c:pt>
                <c:pt idx="44">
                  <c:v>38.801543583164744</c:v>
                </c:pt>
                <c:pt idx="45">
                  <c:v>38.801413773309022</c:v>
                </c:pt>
                <c:pt idx="46">
                  <c:v>38.801280943809843</c:v>
                </c:pt>
                <c:pt idx="47">
                  <c:v>38.801145024519805</c:v>
                </c:pt>
                <c:pt idx="48">
                  <c:v>38.801005943666375</c:v>
                </c:pt>
                <c:pt idx="49">
                  <c:v>38.800863627814323</c:v>
                </c:pt>
                <c:pt idx="50">
                  <c:v>38.800718001828102</c:v>
                </c:pt>
                <c:pt idx="51">
                  <c:v>38.800568988831714</c:v>
                </c:pt>
                <c:pt idx="52">
                  <c:v>38.800416510169676</c:v>
                </c:pt>
                <c:pt idx="53">
                  <c:v>38.800260485365129</c:v>
                </c:pt>
                <c:pt idx="54">
                  <c:v>38.800100832078584</c:v>
                </c:pt>
                <c:pt idx="55">
                  <c:v>38.799937466064947</c:v>
                </c:pt>
                <c:pt idx="56">
                  <c:v>38.799770301129456</c:v>
                </c:pt>
                <c:pt idx="57">
                  <c:v>38.799599249083215</c:v>
                </c:pt>
                <c:pt idx="58">
                  <c:v>38.799424219697102</c:v>
                </c:pt>
                <c:pt idx="59">
                  <c:v>38.799245120655108</c:v>
                </c:pt>
                <c:pt idx="60">
                  <c:v>38.79906185750631</c:v>
                </c:pt>
                <c:pt idx="61">
                  <c:v>38.798874333615757</c:v>
                </c:pt>
                <c:pt idx="62">
                  <c:v>38.798682450114669</c:v>
                </c:pt>
                <c:pt idx="63">
                  <c:v>38.798486105848838</c:v>
                </c:pt>
                <c:pt idx="64">
                  <c:v>38.798285197326578</c:v>
                </c:pt>
                <c:pt idx="65">
                  <c:v>38.798079618664843</c:v>
                </c:pt>
                <c:pt idx="66">
                  <c:v>38.797869261534544</c:v>
                </c:pt>
                <c:pt idx="67">
                  <c:v>38.797654015104627</c:v>
                </c:pt>
                <c:pt idx="68">
                  <c:v>38.797433765984714</c:v>
                </c:pt>
                <c:pt idx="69">
                  <c:v>38.797208398166333</c:v>
                </c:pt>
                <c:pt idx="70">
                  <c:v>38.796977792963453</c:v>
                </c:pt>
                <c:pt idx="71">
                  <c:v>38.796741828950935</c:v>
                </c:pt>
                <c:pt idx="72">
                  <c:v>38.796500381901993</c:v>
                </c:pt>
                <c:pt idx="73">
                  <c:v>38.796253324724127</c:v>
                </c:pt>
                <c:pt idx="74">
                  <c:v>38.796000527394064</c:v>
                </c:pt>
                <c:pt idx="75">
                  <c:v>38.795741856890153</c:v>
                </c:pt>
                <c:pt idx="76">
                  <c:v>38.795477177124695</c:v>
                </c:pt>
                <c:pt idx="77">
                  <c:v>38.795206348873499</c:v>
                </c:pt>
                <c:pt idx="78">
                  <c:v>38.794929229704891</c:v>
                </c:pt>
                <c:pt idx="79">
                  <c:v>38.794645673906089</c:v>
                </c:pt>
                <c:pt idx="80">
                  <c:v>38.79435553240878</c:v>
                </c:pt>
                <c:pt idx="81">
                  <c:v>38.794058652713048</c:v>
                </c:pt>
                <c:pt idx="82">
                  <c:v>38.79375487880867</c:v>
                </c:pt>
                <c:pt idx="83">
                  <c:v>38.793444051095996</c:v>
                </c:pt>
                <c:pt idx="84">
                  <c:v>38.79312600630405</c:v>
                </c:pt>
                <c:pt idx="85">
                  <c:v>38.792800577407085</c:v>
                </c:pt>
                <c:pt idx="86">
                  <c:v>38.792467593539833</c:v>
                </c:pt>
                <c:pt idx="87">
                  <c:v>38.792126879909851</c:v>
                </c:pt>
                <c:pt idx="88">
                  <c:v>38.791778257709154</c:v>
                </c:pt>
                <c:pt idx="89">
                  <c:v>38.791421544022754</c:v>
                </c:pt>
                <c:pt idx="90">
                  <c:v>38.791056551735998</c:v>
                </c:pt>
                <c:pt idx="91">
                  <c:v>38.79068308943949</c:v>
                </c:pt>
                <c:pt idx="92">
                  <c:v>38.790300961332157</c:v>
                </c:pt>
                <c:pt idx="93">
                  <c:v>38.789909967121972</c:v>
                </c:pt>
                <c:pt idx="94">
                  <c:v>38.789509901924497</c:v>
                </c:pt>
                <c:pt idx="95">
                  <c:v>38.789100556159511</c:v>
                </c:pt>
                <c:pt idx="96">
                  <c:v>38.78868171544525</c:v>
                </c:pt>
                <c:pt idx="97">
                  <c:v>38.788253160490036</c:v>
                </c:pt>
                <c:pt idx="98">
                  <c:v>38.787814666982058</c:v>
                </c:pt>
                <c:pt idx="99">
                  <c:v>38.7873660054765</c:v>
                </c:pt>
                <c:pt idx="100">
                  <c:v>38.786906941280101</c:v>
                </c:pt>
                <c:pt idx="101">
                  <c:v>38.78643723433369</c:v>
                </c:pt>
                <c:pt idx="102">
                  <c:v>38.785956639091495</c:v>
                </c:pt>
                <c:pt idx="103">
                  <c:v>38.785464904398658</c:v>
                </c:pt>
                <c:pt idx="104">
                  <c:v>38.784961773365339</c:v>
                </c:pt>
                <c:pt idx="105">
                  <c:v>38.784446983238901</c:v>
                </c:pt>
                <c:pt idx="106">
                  <c:v>38.783920265272648</c:v>
                </c:pt>
                <c:pt idx="107">
                  <c:v>38.783381344592122</c:v>
                </c:pt>
                <c:pt idx="108">
                  <c:v>38.782829940058782</c:v>
                </c:pt>
                <c:pt idx="109">
                  <c:v>38.782265764130294</c:v>
                </c:pt>
                <c:pt idx="110">
                  <c:v>38.781688522718156</c:v>
                </c:pt>
                <c:pt idx="111">
                  <c:v>38.781097915042317</c:v>
                </c:pt>
                <c:pt idx="112">
                  <c:v>38.780493633482529</c:v>
                </c:pt>
                <c:pt idx="113">
                  <c:v>38.779875363427159</c:v>
                </c:pt>
                <c:pt idx="114">
                  <c:v>38.779242783117752</c:v>
                </c:pt>
                <c:pt idx="115">
                  <c:v>38.778595563491734</c:v>
                </c:pt>
                <c:pt idx="116">
                  <c:v>38.777933368020484</c:v>
                </c:pt>
                <c:pt idx="117">
                  <c:v>38.777255852545025</c:v>
                </c:pt>
                <c:pt idx="118">
                  <c:v>38.776562665107839</c:v>
                </c:pt>
                <c:pt idx="119">
                  <c:v>38.775853445781415</c:v>
                </c:pt>
                <c:pt idx="120">
                  <c:v>38.775127826493133</c:v>
                </c:pt>
                <c:pt idx="121">
                  <c:v>38.774385430846507</c:v>
                </c:pt>
                <c:pt idx="122">
                  <c:v>38.773625873939082</c:v>
                </c:pt>
                <c:pt idx="123">
                  <c:v>38.772848762176075</c:v>
                </c:pt>
                <c:pt idx="124">
                  <c:v>38.772053693080949</c:v>
                </c:pt>
                <c:pt idx="125">
                  <c:v>38.771240255101652</c:v>
                </c:pt>
                <c:pt idx="126">
                  <c:v>38.770408027412863</c:v>
                </c:pt>
                <c:pt idx="127">
                  <c:v>38.769556579714717</c:v>
                </c:pt>
                <c:pt idx="128">
                  <c:v>38.768685472027016</c:v>
                </c:pt>
                <c:pt idx="129">
                  <c:v>38.767794254479931</c:v>
                </c:pt>
                <c:pt idx="130">
                  <c:v>38.766882467099904</c:v>
                </c:pt>
                <c:pt idx="131">
                  <c:v>38.765949639591717</c:v>
                </c:pt>
                <c:pt idx="132">
                  <c:v>38.764995291116328</c:v>
                </c:pt>
                <c:pt idx="133">
                  <c:v>38.764018930063713</c:v>
                </c:pt>
                <c:pt idx="134">
                  <c:v>38.76302005382248</c:v>
                </c:pt>
                <c:pt idx="135">
                  <c:v>38.761998148543881</c:v>
                </c:pt>
                <c:pt idx="136">
                  <c:v>38.760952688901696</c:v>
                </c:pt>
                <c:pt idx="137">
                  <c:v>38.759883137847609</c:v>
                </c:pt>
                <c:pt idx="138">
                  <c:v>38.75878894636196</c:v>
                </c:pt>
                <c:pt idx="139">
                  <c:v>38.757669553199378</c:v>
                </c:pt>
                <c:pt idx="140">
                  <c:v>38.756524384629863</c:v>
                </c:pt>
                <c:pt idx="141">
                  <c:v>38.755352854175285</c:v>
                </c:pt>
                <c:pt idx="142">
                  <c:v>38.754154362340422</c:v>
                </c:pt>
                <c:pt idx="143">
                  <c:v>38.752928296339334</c:v>
                </c:pt>
                <c:pt idx="144">
                  <c:v>38.75167402981667</c:v>
                </c:pt>
                <c:pt idx="145">
                  <c:v>38.750390922563781</c:v>
                </c:pt>
                <c:pt idx="146">
                  <c:v>38.749078320230105</c:v>
                </c:pt>
                <c:pt idx="147">
                  <c:v>38.747735554028154</c:v>
                </c:pt>
                <c:pt idx="148">
                  <c:v>38.74636194043498</c:v>
                </c:pt>
                <c:pt idx="149">
                  <c:v>38.744956780886767</c:v>
                </c:pt>
                <c:pt idx="150">
                  <c:v>38.743519361469019</c:v>
                </c:pt>
                <c:pt idx="151">
                  <c:v>38.742048952600776</c:v>
                </c:pt>
                <c:pt idx="152">
                  <c:v>38.740544808713587</c:v>
                </c:pt>
                <c:pt idx="153">
                  <c:v>38.739006167925211</c:v>
                </c:pt>
                <c:pt idx="154">
                  <c:v>38.73743225170702</c:v>
                </c:pt>
                <c:pt idx="155">
                  <c:v>38.735822264546826</c:v>
                </c:pt>
                <c:pt idx="156">
                  <c:v>38.734175393605078</c:v>
                </c:pt>
                <c:pt idx="157">
                  <c:v>38.732490808366123</c:v>
                </c:pt>
                <c:pt idx="158">
                  <c:v>38.730767660283206</c:v>
                </c:pt>
                <c:pt idx="159">
                  <c:v>38.729005082418368</c:v>
                </c:pt>
                <c:pt idx="160">
                  <c:v>38.727202189075804</c:v>
                </c:pt>
                <c:pt idx="161">
                  <c:v>38.725358075430371</c:v>
                </c:pt>
                <c:pt idx="162">
                  <c:v>38.723471817149154</c:v>
                </c:pt>
                <c:pt idx="163">
                  <c:v>38.721542470008565</c:v>
                </c:pt>
                <c:pt idx="164">
                  <c:v>38.719569069504267</c:v>
                </c:pt>
                <c:pt idx="165">
                  <c:v>38.717550630456444</c:v>
                </c:pt>
                <c:pt idx="166">
                  <c:v>38.715486146608342</c:v>
                </c:pt>
                <c:pt idx="167">
                  <c:v>38.713374590219772</c:v>
                </c:pt>
                <c:pt idx="168">
                  <c:v>38.711214911654245</c:v>
                </c:pt>
                <c:pt idx="169">
                  <c:v>38.709006038960297</c:v>
                </c:pt>
                <c:pt idx="170">
                  <c:v>38.706746877447877</c:v>
                </c:pt>
                <c:pt idx="171">
                  <c:v>38.704436309257773</c:v>
                </c:pt>
                <c:pt idx="172">
                  <c:v>38.702073192926555</c:v>
                </c:pt>
                <c:pt idx="173">
                  <c:v>38.699656362944964</c:v>
                </c:pt>
                <c:pt idx="174">
                  <c:v>38.697184629311174</c:v>
                </c:pt>
                <c:pt idx="175">
                  <c:v>38.694656777078748</c:v>
                </c:pt>
                <c:pt idx="176">
                  <c:v>38.692071565898488</c:v>
                </c:pt>
                <c:pt idx="177">
                  <c:v>38.689427729555327</c:v>
                </c:pt>
                <c:pt idx="178">
                  <c:v>38.686723975500144</c:v>
                </c:pt>
                <c:pt idx="179">
                  <c:v>38.683958984376218</c:v>
                </c:pt>
                <c:pt idx="180">
                  <c:v>38.681131409540185</c:v>
                </c:pt>
                <c:pt idx="181">
                  <c:v>38.678239876578878</c:v>
                </c:pt>
                <c:pt idx="182">
                  <c:v>38.67528298282059</c:v>
                </c:pt>
                <c:pt idx="183">
                  <c:v>38.672259296842384</c:v>
                </c:pt>
                <c:pt idx="184">
                  <c:v>38.669167357972292</c:v>
                </c:pt>
                <c:pt idx="185">
                  <c:v>38.666005675787552</c:v>
                </c:pt>
                <c:pt idx="186">
                  <c:v>38.662772729608598</c:v>
                </c:pt>
                <c:pt idx="187">
                  <c:v>38.659466967989026</c:v>
                </c:pt>
                <c:pt idx="188">
                  <c:v>38.656086808201906</c:v>
                </c:pt>
                <c:pt idx="189">
                  <c:v>38.65263063572263</c:v>
                </c:pt>
                <c:pt idx="190">
                  <c:v>38.649096803708531</c:v>
                </c:pt>
                <c:pt idx="191">
                  <c:v>38.645483632475262</c:v>
                </c:pt>
                <c:pt idx="192">
                  <c:v>38.641789408970695</c:v>
                </c:pt>
                <c:pt idx="193">
                  <c:v>38.638012386246395</c:v>
                </c:pt>
                <c:pt idx="194">
                  <c:v>38.634150782926937</c:v>
                </c:pt>
                <c:pt idx="195">
                  <c:v>38.63020278267728</c:v>
                </c:pt>
                <c:pt idx="196">
                  <c:v>38.626166533668965</c:v>
                </c:pt>
                <c:pt idx="197">
                  <c:v>38.622040148045357</c:v>
                </c:pt>
                <c:pt idx="198">
                  <c:v>38.617821701385708</c:v>
                </c:pt>
                <c:pt idx="199">
                  <c:v>38.613509232169648</c:v>
                </c:pt>
                <c:pt idx="200">
                  <c:v>38.609100741241278</c:v>
                </c:pt>
                <c:pt idx="201">
                  <c:v>38.604594191274387</c:v>
                </c:pt>
                <c:pt idx="202">
                  <c:v>38.599987506238953</c:v>
                </c:pt>
                <c:pt idx="203">
                  <c:v>38.595278570868096</c:v>
                </c:pt>
                <c:pt idx="204">
                  <c:v>38.59046523012929</c:v>
                </c:pt>
                <c:pt idx="205">
                  <c:v>38.585545288696103</c:v>
                </c:pt>
                <c:pt idx="206">
                  <c:v>38.580516510425078</c:v>
                </c:pt>
                <c:pt idx="207">
                  <c:v>38.575376617835374</c:v>
                </c:pt>
                <c:pt idx="208">
                  <c:v>38.570123291593752</c:v>
                </c:pt>
                <c:pt idx="209">
                  <c:v>38.56475417000425</c:v>
                </c:pt>
                <c:pt idx="210">
                  <c:v>38.559266848504265</c:v>
                </c:pt>
                <c:pt idx="211">
                  <c:v>38.553658879167145</c:v>
                </c:pt>
                <c:pt idx="212">
                  <c:v>38.547927770212112</c:v>
                </c:pt>
                <c:pt idx="213">
                  <c:v>38.542070985522649</c:v>
                </c:pt>
                <c:pt idx="214">
                  <c:v>38.536085944173678</c:v>
                </c:pt>
                <c:pt idx="215">
                  <c:v>38.529970019968907</c:v>
                </c:pt>
                <c:pt idx="216">
                  <c:v>38.523720540988585</c:v>
                </c:pt>
                <c:pt idx="217">
                  <c:v>38.517334789149693</c:v>
                </c:pt>
                <c:pt idx="218">
                  <c:v>38.5108099997774</c:v>
                </c:pt>
                <c:pt idx="219">
                  <c:v>38.504143361191893</c:v>
                </c:pt>
                <c:pt idx="220">
                  <c:v>38.497332014308377</c:v>
                </c:pt>
                <c:pt idx="221">
                  <c:v>38.490373052253275</c:v>
                </c:pt>
                <c:pt idx="222">
                  <c:v>38.483263519997465</c:v>
                </c:pt>
                <c:pt idx="223">
                  <c:v>38.476000414007004</c:v>
                </c:pt>
                <c:pt idx="224">
                  <c:v>38.46858068191279</c:v>
                </c:pt>
                <c:pt idx="225">
                  <c:v>38.461001222200572</c:v>
                </c:pt>
                <c:pt idx="226">
                  <c:v>38.453258883922537</c:v>
                </c:pt>
                <c:pt idx="227">
                  <c:v>38.445350466430959</c:v>
                </c:pt>
                <c:pt idx="228">
                  <c:v>38.437272719136317</c:v>
                </c:pt>
                <c:pt idx="229">
                  <c:v>38.429022341290242</c:v>
                </c:pt>
                <c:pt idx="230">
                  <c:v>38.420595981795067</c:v>
                </c:pt>
                <c:pt idx="231">
                  <c:v>38.411990239041309</c:v>
                </c:pt>
                <c:pt idx="232">
                  <c:v>38.403201660774748</c:v>
                </c:pt>
                <c:pt idx="233">
                  <c:v>38.394226743993535</c:v>
                </c:pt>
                <c:pt idx="234">
                  <c:v>38.385061934877797</c:v>
                </c:pt>
                <c:pt idx="235">
                  <c:v>38.375703628753307</c:v>
                </c:pt>
                <c:pt idx="236">
                  <c:v>38.366148170089438</c:v>
                </c:pt>
                <c:pt idx="237">
                  <c:v>38.356391852534607</c:v>
                </c:pt>
                <c:pt idx="238">
                  <c:v>38.346430918988993</c:v>
                </c:pt>
                <c:pt idx="239">
                  <c:v>38.336261561717876</c:v>
                </c:pt>
                <c:pt idx="240">
                  <c:v>38.325879922505983</c:v>
                </c:pt>
                <c:pt idx="241">
                  <c:v>38.315282092854169</c:v>
                </c:pt>
                <c:pt idx="242">
                  <c:v>38.304464114221652</c:v>
                </c:pt>
                <c:pt idx="243">
                  <c:v>38.293421978313653</c:v>
                </c:pt>
                <c:pt idx="244">
                  <c:v>38.28215162741666</c:v>
                </c:pt>
                <c:pt idx="245">
                  <c:v>38.270648954783923</c:v>
                </c:pt>
                <c:pt idx="246">
                  <c:v>38.258909805070815</c:v>
                </c:pt>
                <c:pt idx="247">
                  <c:v>38.24692997482326</c:v>
                </c:pt>
                <c:pt idx="248">
                  <c:v>38.23470521302086</c:v>
                </c:pt>
                <c:pt idx="249">
                  <c:v>38.222231221675059</c:v>
                </c:pt>
                <c:pt idx="250">
                  <c:v>38.209503656484841</c:v>
                </c:pt>
                <c:pt idx="251">
                  <c:v>38.196518127551634</c:v>
                </c:pt>
                <c:pt idx="252">
                  <c:v>38.183270200154602</c:v>
                </c:pt>
                <c:pt idx="253">
                  <c:v>38.169755395587799</c:v>
                </c:pt>
                <c:pt idx="254">
                  <c:v>38.155969192060759</c:v>
                </c:pt>
                <c:pt idx="255">
                  <c:v>38.141907025663954</c:v>
                </c:pt>
                <c:pt idx="256">
                  <c:v>38.127564291401036</c:v>
                </c:pt>
                <c:pt idx="257">
                  <c:v>38.112936344287668</c:v>
                </c:pt>
                <c:pt idx="258">
                  <c:v>38.098018500520283</c:v>
                </c:pt>
                <c:pt idx="259">
                  <c:v>38.082806038714537</c:v>
                </c:pt>
                <c:pt idx="260">
                  <c:v>38.067294201214942</c:v>
                </c:pt>
                <c:pt idx="261">
                  <c:v>38.051478195476768</c:v>
                </c:pt>
                <c:pt idx="262">
                  <c:v>38.035353195521807</c:v>
                </c:pt>
                <c:pt idx="263">
                  <c:v>38.018914343468197</c:v>
                </c:pt>
                <c:pt idx="264">
                  <c:v>38.002156751134869</c:v>
                </c:pt>
                <c:pt idx="265">
                  <c:v>37.985075501722498</c:v>
                </c:pt>
                <c:pt idx="266">
                  <c:v>37.967665651570186</c:v>
                </c:pt>
                <c:pt idx="267">
                  <c:v>37.949922231990342</c:v>
                </c:pt>
                <c:pt idx="268">
                  <c:v>37.931840251178926</c:v>
                </c:pt>
                <c:pt idx="269">
                  <c:v>37.913414696205201</c:v>
                </c:pt>
                <c:pt idx="270">
                  <c:v>37.894640535077862</c:v>
                </c:pt>
                <c:pt idx="271">
                  <c:v>37.875512718889539</c:v>
                </c:pt>
                <c:pt idx="272">
                  <c:v>37.856026184038477</c:v>
                </c:pt>
                <c:pt idx="273">
                  <c:v>37.836175854527696</c:v>
                </c:pt>
                <c:pt idx="274">
                  <c:v>37.81595664434051</c:v>
                </c:pt>
                <c:pt idx="275">
                  <c:v>37.795363459892236</c:v>
                </c:pt>
                <c:pt idx="276">
                  <c:v>37.774391202557688</c:v>
                </c:pt>
                <c:pt idx="277">
                  <c:v>37.753034771271977</c:v>
                </c:pt>
                <c:pt idx="278">
                  <c:v>37.731289065205239</c:v>
                </c:pt>
                <c:pt idx="279">
                  <c:v>37.709148986508993</c:v>
                </c:pt>
                <c:pt idx="280">
                  <c:v>37.68660944313212</c:v>
                </c:pt>
                <c:pt idx="281">
                  <c:v>37.663665351706086</c:v>
                </c:pt>
                <c:pt idx="282">
                  <c:v>37.640311640496257</c:v>
                </c:pt>
                <c:pt idx="283">
                  <c:v>37.616543252417628</c:v>
                </c:pt>
                <c:pt idx="284">
                  <c:v>37.592355148112553</c:v>
                </c:pt>
                <c:pt idx="285">
                  <c:v>37.567742309088288</c:v>
                </c:pt>
                <c:pt idx="286">
                  <c:v>37.542699740910912</c:v>
                </c:pt>
                <c:pt idx="287">
                  <c:v>37.517222476453043</c:v>
                </c:pt>
                <c:pt idx="288">
                  <c:v>37.491305579192343</c:v>
                </c:pt>
                <c:pt idx="289">
                  <c:v>37.46494414655713</c:v>
                </c:pt>
                <c:pt idx="290">
                  <c:v>37.438133313315205</c:v>
                </c:pt>
                <c:pt idx="291">
                  <c:v>37.410868255003557</c:v>
                </c:pt>
                <c:pt idx="292">
                  <c:v>37.383144191392496</c:v>
                </c:pt>
                <c:pt idx="293">
                  <c:v>37.354956389982647</c:v>
                </c:pt>
                <c:pt idx="294">
                  <c:v>37.326300169528658</c:v>
                </c:pt>
                <c:pt idx="295">
                  <c:v>37.29717090358529</c:v>
                </c:pt>
                <c:pt idx="296">
                  <c:v>37.267564024072534</c:v>
                </c:pt>
                <c:pt idx="297">
                  <c:v>37.237475024852543</c:v>
                </c:pt>
                <c:pt idx="298">
                  <c:v>37.206899465315139</c:v>
                </c:pt>
                <c:pt idx="299">
                  <c:v>37.175832973966237</c:v>
                </c:pt>
                <c:pt idx="300">
                  <c:v>37.144271252013461</c:v>
                </c:pt>
                <c:pt idx="301">
                  <c:v>37.112210076943072</c:v>
                </c:pt>
                <c:pt idx="302">
                  <c:v>37.079645306084203</c:v>
                </c:pt>
                <c:pt idx="303">
                  <c:v>37.046572880152368</c:v>
                </c:pt>
                <c:pt idx="304">
                  <c:v>37.012988826768726</c:v>
                </c:pt>
                <c:pt idx="305">
                  <c:v>36.978889263947366</c:v>
                </c:pt>
                <c:pt idx="306">
                  <c:v>36.944270403545566</c:v>
                </c:pt>
                <c:pt idx="307">
                  <c:v>36.909128554671021</c:v>
                </c:pt>
                <c:pt idx="308">
                  <c:v>36.873460127039067</c:v>
                </c:pt>
                <c:pt idx="309">
                  <c:v>36.8372616342754</c:v>
                </c:pt>
                <c:pt idx="310">
                  <c:v>36.800529697156541</c:v>
                </c:pt>
                <c:pt idx="311">
                  <c:v>36.76326104678347</c:v>
                </c:pt>
                <c:pt idx="312">
                  <c:v>36.725452527680879</c:v>
                </c:pt>
                <c:pt idx="313">
                  <c:v>36.687101100817465</c:v>
                </c:pt>
                <c:pt idx="314">
                  <c:v>36.648203846540689</c:v>
                </c:pt>
                <c:pt idx="315">
                  <c:v>36.608757967420324</c:v>
                </c:pt>
                <c:pt idx="316">
                  <c:v>36.568760790994858</c:v>
                </c:pt>
                <c:pt idx="317">
                  <c:v>36.528209772415671</c:v>
                </c:pt>
                <c:pt idx="318">
                  <c:v>36.487102496983198</c:v>
                </c:pt>
                <c:pt idx="319">
                  <c:v>36.445436682570154</c:v>
                </c:pt>
                <c:pt idx="320">
                  <c:v>36.403210181925978</c:v>
                </c:pt>
                <c:pt idx="321">
                  <c:v>36.360420984859182</c:v>
                </c:pt>
                <c:pt idx="322">
                  <c:v>36.317067220291136</c:v>
                </c:pt>
                <c:pt idx="323">
                  <c:v>36.273147158178418</c:v>
                </c:pt>
                <c:pt idx="324">
                  <c:v>36.228659211298371</c:v>
                </c:pt>
                <c:pt idx="325">
                  <c:v>36.183601936894888</c:v>
                </c:pt>
                <c:pt idx="326">
                  <c:v>36.137974038180765</c:v>
                </c:pt>
                <c:pt idx="327">
                  <c:v>36.091774365692601</c:v>
                </c:pt>
                <c:pt idx="328">
                  <c:v>36.045001918495487</c:v>
                </c:pt>
                <c:pt idx="329">
                  <c:v>35.997655845236274</c:v>
                </c:pt>
                <c:pt idx="330">
                  <c:v>35.949735445040204</c:v>
                </c:pt>
                <c:pt idx="331">
                  <c:v>35.901240168251867</c:v>
                </c:pt>
                <c:pt idx="332">
                  <c:v>35.852169617016642</c:v>
                </c:pt>
                <c:pt idx="333">
                  <c:v>35.802523545703032</c:v>
                </c:pt>
                <c:pt idx="334">
                  <c:v>35.752301861162714</c:v>
                </c:pt>
                <c:pt idx="335">
                  <c:v>35.701504622831088</c:v>
                </c:pt>
                <c:pt idx="336">
                  <c:v>35.650132042664154</c:v>
                </c:pt>
                <c:pt idx="337">
                  <c:v>35.598184484914782</c:v>
                </c:pt>
                <c:pt idx="338">
                  <c:v>35.54566246574813</c:v>
                </c:pt>
                <c:pt idx="339">
                  <c:v>35.492566652696333</c:v>
                </c:pt>
                <c:pt idx="340">
                  <c:v>35.438897863954097</c:v>
                </c:pt>
                <c:pt idx="341">
                  <c:v>35.384657067517729</c:v>
                </c:pt>
                <c:pt idx="342">
                  <c:v>35.329845380167598</c:v>
                </c:pt>
                <c:pt idx="343">
                  <c:v>35.274464066298421</c:v>
                </c:pt>
                <c:pt idx="344">
                  <c:v>35.218514536598079</c:v>
                </c:pt>
                <c:pt idx="345">
                  <c:v>35.16199834657931</c:v>
                </c:pt>
                <c:pt idx="346">
                  <c:v>35.104917194966617</c:v>
                </c:pt>
                <c:pt idx="347">
                  <c:v>35.047272921942351</c:v>
                </c:pt>
                <c:pt idx="348">
                  <c:v>34.989067507255882</c:v>
                </c:pt>
                <c:pt idx="349">
                  <c:v>34.93030306819945</c:v>
                </c:pt>
                <c:pt idx="350">
                  <c:v>34.870981857455099</c:v>
                </c:pt>
                <c:pt idx="351">
                  <c:v>34.811106260818192</c:v>
                </c:pt>
                <c:pt idx="352">
                  <c:v>34.750678794801061</c:v>
                </c:pt>
                <c:pt idx="353">
                  <c:v>34.68970210412246</c:v>
                </c:pt>
                <c:pt idx="354">
                  <c:v>34.628178959088366</c:v>
                </c:pt>
                <c:pt idx="355">
                  <c:v>34.56611225286791</c:v>
                </c:pt>
                <c:pt idx="356">
                  <c:v>34.503504998673023</c:v>
                </c:pt>
                <c:pt idx="357">
                  <c:v>34.440360326843319</c:v>
                </c:pt>
                <c:pt idx="358">
                  <c:v>34.37668148184607</c:v>
                </c:pt>
                <c:pt idx="359">
                  <c:v>34.312471819194521</c:v>
                </c:pt>
                <c:pt idx="360">
                  <c:v>34.24773480229107</c:v>
                </c:pt>
                <c:pt idx="361">
                  <c:v>34.182473999202074</c:v>
                </c:pt>
                <c:pt idx="362">
                  <c:v>34.116693079369334</c:v>
                </c:pt>
                <c:pt idx="363">
                  <c:v>34.050395810265371</c:v>
                </c:pt>
                <c:pt idx="364">
                  <c:v>33.983586053997286</c:v>
                </c:pt>
                <c:pt idx="365">
                  <c:v>33.916267763866507</c:v>
                </c:pt>
                <c:pt idx="366">
                  <c:v>33.848444980890051</c:v>
                </c:pt>
                <c:pt idx="367">
                  <c:v>33.780121830288408</c:v>
                </c:pt>
                <c:pt idx="368">
                  <c:v>33.711302517947644</c:v>
                </c:pt>
                <c:pt idx="369">
                  <c:v>33.641991326860278</c:v>
                </c:pt>
                <c:pt idx="370">
                  <c:v>33.57219261355101</c:v>
                </c:pt>
                <c:pt idx="371">
                  <c:v>33.501910804493349</c:v>
                </c:pt>
                <c:pt idx="372">
                  <c:v>33.431150392521836</c:v>
                </c:pt>
                <c:pt idx="373">
                  <c:v>33.359915933246654</c:v>
                </c:pt>
                <c:pt idx="374">
                  <c:v>33.288212041474253</c:v>
                </c:pt>
                <c:pt idx="375">
                  <c:v>33.216043387640084</c:v>
                </c:pt>
                <c:pt idx="376">
                  <c:v>33.143414694258787</c:v>
                </c:pt>
                <c:pt idx="377">
                  <c:v>33.07033073239505</c:v>
                </c:pt>
                <c:pt idx="378">
                  <c:v>32.996796318161479</c:v>
                </c:pt>
                <c:pt idx="379">
                  <c:v>32.922816309246954</c:v>
                </c:pt>
                <c:pt idx="380">
                  <c:v>32.848395601479808</c:v>
                </c:pt>
                <c:pt idx="381">
                  <c:v>32.773539125429927</c:v>
                </c:pt>
                <c:pt idx="382">
                  <c:v>32.698251843053974</c:v>
                </c:pt>
                <c:pt idx="383">
                  <c:v>32.622538744386567</c:v>
                </c:pt>
                <c:pt idx="384">
                  <c:v>32.546404844281355</c:v>
                </c:pt>
                <c:pt idx="385">
                  <c:v>32.469855179205808</c:v>
                </c:pt>
                <c:pt idx="386">
                  <c:v>32.392894804091441</c:v>
                </c:pt>
                <c:pt idx="387">
                  <c:v>32.315528789242755</c:v>
                </c:pt>
                <c:pt idx="388">
                  <c:v>32.237762217308436</c:v>
                </c:pt>
                <c:pt idx="389">
                  <c:v>32.159600180316062</c:v>
                </c:pt>
                <c:pt idx="390">
                  <c:v>32.081047776772529</c:v>
                </c:pt>
                <c:pt idx="391">
                  <c:v>32.002110108833243</c:v>
                </c:pt>
                <c:pt idx="392">
                  <c:v>31.922792279540428</c:v>
                </c:pt>
                <c:pt idx="393">
                  <c:v>31.843099390133492</c:v>
                </c:pt>
                <c:pt idx="394">
                  <c:v>31.763036537431834</c:v>
                </c:pt>
                <c:pt idx="395">
                  <c:v>31.682608811291892</c:v>
                </c:pt>
                <c:pt idx="396">
                  <c:v>31.601821292139356</c:v>
                </c:pt>
                <c:pt idx="397">
                  <c:v>31.520679048576824</c:v>
                </c:pt>
                <c:pt idx="398">
                  <c:v>31.439187135068632</c:v>
                </c:pt>
                <c:pt idx="399">
                  <c:v>31.357350589702627</c:v>
                </c:pt>
                <c:pt idx="400">
                  <c:v>31.275174432029353</c:v>
                </c:pt>
                <c:pt idx="401">
                  <c:v>31.192663660978827</c:v>
                </c:pt>
                <c:pt idx="402">
                  <c:v>31.109823252855332</c:v>
                </c:pt>
                <c:pt idx="403">
                  <c:v>31.026658159409507</c:v>
                </c:pt>
                <c:pt idx="404">
                  <c:v>30.943173305988299</c:v>
                </c:pt>
                <c:pt idx="405">
                  <c:v>30.859373589761145</c:v>
                </c:pt>
                <c:pt idx="406">
                  <c:v>30.775263878023775</c:v>
                </c:pt>
                <c:pt idx="407">
                  <c:v>30.690849006577565</c:v>
                </c:pt>
                <c:pt idx="408">
                  <c:v>30.60613377818358</c:v>
                </c:pt>
                <c:pt idx="409">
                  <c:v>30.52112296109226</c:v>
                </c:pt>
                <c:pt idx="410">
                  <c:v>30.435821287645798</c:v>
                </c:pt>
                <c:pt idx="411">
                  <c:v>30.350233452953429</c:v>
                </c:pt>
                <c:pt idx="412">
                  <c:v>30.264364113638607</c:v>
                </c:pt>
                <c:pt idx="413">
                  <c:v>30.178217886656007</c:v>
                </c:pt>
                <c:pt idx="414">
                  <c:v>30.091799348178327</c:v>
                </c:pt>
                <c:pt idx="415">
                  <c:v>30.005113032550391</c:v>
                </c:pt>
                <c:pt idx="416">
                  <c:v>29.918163431310667</c:v>
                </c:pt>
                <c:pt idx="417">
                  <c:v>29.830954992277199</c:v>
                </c:pt>
                <c:pt idx="418">
                  <c:v>29.743492118698068</c:v>
                </c:pt>
                <c:pt idx="419">
                  <c:v>29.655779168463681</c:v>
                </c:pt>
                <c:pt idx="420">
                  <c:v>29.56782045338036</c:v>
                </c:pt>
                <c:pt idx="421">
                  <c:v>29.479620238502548</c:v>
                </c:pt>
                <c:pt idx="422">
                  <c:v>29.391182741523924</c:v>
                </c:pt>
                <c:pt idx="423">
                  <c:v>29.302512132223274</c:v>
                </c:pt>
                <c:pt idx="424">
                  <c:v>29.213612531966429</c:v>
                </c:pt>
                <c:pt idx="425">
                  <c:v>29.124488013259999</c:v>
                </c:pt>
                <c:pt idx="426">
                  <c:v>29.035142599357243</c:v>
                </c:pt>
                <c:pt idx="427">
                  <c:v>28.945580263913136</c:v>
                </c:pt>
                <c:pt idx="428">
                  <c:v>28.855804930688421</c:v>
                </c:pt>
                <c:pt idx="429">
                  <c:v>28.765820473299083</c:v>
                </c:pt>
                <c:pt idx="430">
                  <c:v>28.675630715011728</c:v>
                </c:pt>
                <c:pt idx="431">
                  <c:v>28.585239428581453</c:v>
                </c:pt>
                <c:pt idx="432">
                  <c:v>28.494650336132587</c:v>
                </c:pt>
                <c:pt idx="433">
                  <c:v>28.403867109077833</c:v>
                </c:pt>
                <c:pt idx="434">
                  <c:v>28.31289336807798</c:v>
                </c:pt>
                <c:pt idx="435">
                  <c:v>28.221732683037036</c:v>
                </c:pt>
                <c:pt idx="436">
                  <c:v>28.130388573133814</c:v>
                </c:pt>
                <c:pt idx="437">
                  <c:v>28.038864506887538</c:v>
                </c:pt>
                <c:pt idx="438">
                  <c:v>27.947163902254957</c:v>
                </c:pt>
                <c:pt idx="439">
                  <c:v>27.855290126760039</c:v>
                </c:pt>
                <c:pt idx="440">
                  <c:v>27.763246497652471</c:v>
                </c:pt>
                <c:pt idx="441">
                  <c:v>27.671036282094178</c:v>
                </c:pt>
                <c:pt idx="442">
                  <c:v>27.578662697373591</c:v>
                </c:pt>
                <c:pt idx="443">
                  <c:v>27.486128911144792</c:v>
                </c:pt>
                <c:pt idx="444">
                  <c:v>27.393438041691041</c:v>
                </c:pt>
                <c:pt idx="445">
                  <c:v>27.300593158211562</c:v>
                </c:pt>
                <c:pt idx="446">
                  <c:v>27.207597281129733</c:v>
                </c:pt>
                <c:pt idx="447">
                  <c:v>27.114453382421861</c:v>
                </c:pt>
                <c:pt idx="448">
                  <c:v>27.02116438596541</c:v>
                </c:pt>
                <c:pt idx="449">
                  <c:v>26.927733167905416</c:v>
                </c:pt>
                <c:pt idx="450">
                  <c:v>26.834162557037825</c:v>
                </c:pt>
                <c:pt idx="451">
                  <c:v>26.740455335208736</c:v>
                </c:pt>
                <c:pt idx="452">
                  <c:v>26.646614237728748</c:v>
                </c:pt>
                <c:pt idx="453">
                  <c:v>26.552641953801661</c:v>
                </c:pt>
                <c:pt idx="454">
                  <c:v>26.458541126964803</c:v>
                </c:pt>
                <c:pt idx="455">
                  <c:v>26.364314355543087</c:v>
                </c:pt>
                <c:pt idx="456">
                  <c:v>26.269964193112617</c:v>
                </c:pt>
                <c:pt idx="457">
                  <c:v>26.175493148975384</c:v>
                </c:pt>
                <c:pt idx="458">
                  <c:v>26.080903688642788</c:v>
                </c:pt>
                <c:pt idx="459">
                  <c:v>25.986198234328338</c:v>
                </c:pt>
                <c:pt idx="460">
                  <c:v>25.891379165446896</c:v>
                </c:pt>
                <c:pt idx="461">
                  <c:v>25.796448819122332</c:v>
                </c:pt>
                <c:pt idx="462">
                  <c:v>25.7014094907002</c:v>
                </c:pt>
                <c:pt idx="463">
                  <c:v>25.606263434266317</c:v>
                </c:pt>
                <c:pt idx="464">
                  <c:v>25.511012863170585</c:v>
                </c:pt>
                <c:pt idx="465">
                  <c:v>25.415659950554641</c:v>
                </c:pt>
                <c:pt idx="466">
                  <c:v>25.320206829882778</c:v>
                </c:pt>
                <c:pt idx="467">
                  <c:v>25.224655595476534</c:v>
                </c:pt>
                <c:pt idx="468">
                  <c:v>25.129008303051585</c:v>
                </c:pt>
                <c:pt idx="469">
                  <c:v>25.033266970255653</c:v>
                </c:pt>
                <c:pt idx="470">
                  <c:v>24.937433577209216</c:v>
                </c:pt>
                <c:pt idx="471">
                  <c:v>24.84151006704608</c:v>
                </c:pt>
                <c:pt idx="472">
                  <c:v>24.74549834645449</c:v>
                </c:pt>
                <c:pt idx="473">
                  <c:v>24.649400286218718</c:v>
                </c:pt>
                <c:pt idx="474">
                  <c:v>24.553217721759978</c:v>
                </c:pt>
                <c:pt idx="475">
                  <c:v>24.456952453676028</c:v>
                </c:pt>
                <c:pt idx="476">
                  <c:v>24.360606248280327</c:v>
                </c:pt>
                <c:pt idx="477">
                  <c:v>24.26418083813957</c:v>
                </c:pt>
                <c:pt idx="478">
                  <c:v>24.167677922608668</c:v>
                </c:pt>
                <c:pt idx="479">
                  <c:v>24.071099168363673</c:v>
                </c:pt>
                <c:pt idx="480">
                  <c:v>23.974446209933337</c:v>
                </c:pt>
                <c:pt idx="481">
                  <c:v>23.877720650226259</c:v>
                </c:pt>
                <c:pt idx="482">
                  <c:v>23.780924061056194</c:v>
                </c:pt>
                <c:pt idx="483">
                  <c:v>23.684057983663326</c:v>
                </c:pt>
                <c:pt idx="484">
                  <c:v>23.587123929232266</c:v>
                </c:pt>
                <c:pt idx="485">
                  <c:v>23.490123379406853</c:v>
                </c:pt>
                <c:pt idx="486">
                  <c:v>23.393057786800128</c:v>
                </c:pt>
                <c:pt idx="487">
                  <c:v>23.295928575500739</c:v>
                </c:pt>
                <c:pt idx="488">
                  <c:v>23.198737141574583</c:v>
                </c:pt>
                <c:pt idx="489">
                  <c:v>23.101484853563534</c:v>
                </c:pt>
                <c:pt idx="490">
                  <c:v>23.004173052976817</c:v>
                </c:pt>
                <c:pt idx="491">
                  <c:v>22.906803054780521</c:v>
                </c:pt>
                <c:pt idx="492">
                  <c:v>22.8093761478804</c:v>
                </c:pt>
                <c:pt idx="493">
                  <c:v>22.711893595600628</c:v>
                </c:pt>
                <c:pt idx="494">
                  <c:v>22.614356636156977</c:v>
                </c:pt>
                <c:pt idx="495">
                  <c:v>22.516766483125409</c:v>
                </c:pt>
                <c:pt idx="496">
                  <c:v>22.419124325905155</c:v>
                </c:pt>
                <c:pt idx="497">
                  <c:v>22.321431330176157</c:v>
                </c:pt>
                <c:pt idx="498">
                  <c:v>22.223688638351938</c:v>
                </c:pt>
                <c:pt idx="499">
                  <c:v>22.125897370026749</c:v>
                </c:pt>
                <c:pt idx="500">
                  <c:v>22.028058622416719</c:v>
                </c:pt>
                <c:pt idx="501">
                  <c:v>21.930173470796788</c:v>
                </c:pt>
                <c:pt idx="502">
                  <c:v>21.832242968930586</c:v>
                </c:pt>
                <c:pt idx="503">
                  <c:v>21.734268149496181</c:v>
                </c:pt>
                <c:pt idx="504">
                  <c:v>21.636250024505451</c:v>
                </c:pt>
                <c:pt idx="505">
                  <c:v>21.538189585718435</c:v>
                </c:pt>
                <c:pt idx="506">
                  <c:v>21.440087805051405</c:v>
                </c:pt>
                <c:pt idx="507">
                  <c:v>21.34194563498064</c:v>
                </c:pt>
                <c:pt idx="508">
                  <c:v>21.243764008938712</c:v>
                </c:pt>
                <c:pt idx="509">
                  <c:v>21.145543841708154</c:v>
                </c:pt>
                <c:pt idx="510">
                  <c:v>21.047286029805889</c:v>
                </c:pt>
                <c:pt idx="511">
                  <c:v>20.948991451865968</c:v>
                </c:pt>
                <c:pt idx="512">
                  <c:v>20.850660969014164</c:v>
                </c:pt>
                <c:pt idx="513">
                  <c:v>20.752295425238451</c:v>
                </c:pt>
                <c:pt idx="514">
                  <c:v>20.653895647753263</c:v>
                </c:pt>
                <c:pt idx="515">
                  <c:v>20.555462447359645</c:v>
                </c:pt>
                <c:pt idx="516">
                  <c:v>20.456996618798584</c:v>
                </c:pt>
                <c:pt idx="517">
                  <c:v>20.358498941100358</c:v>
                </c:pt>
                <c:pt idx="518">
                  <c:v>20.259970177927933</c:v>
                </c:pt>
                <c:pt idx="519">
                  <c:v>20.161411077915336</c:v>
                </c:pt>
                <c:pt idx="520">
                  <c:v>20.062822375001424</c:v>
                </c:pt>
                <c:pt idx="521">
                  <c:v>19.96420478875757</c:v>
                </c:pt>
                <c:pt idx="522">
                  <c:v>19.86555902471175</c:v>
                </c:pt>
                <c:pt idx="523">
                  <c:v>19.766885774666186</c:v>
                </c:pt>
                <c:pt idx="524">
                  <c:v>19.668185717011422</c:v>
                </c:pt>
                <c:pt idx="525">
                  <c:v>19.569459517034858</c:v>
                </c:pt>
                <c:pt idx="526">
                  <c:v>19.470707827224512</c:v>
                </c:pt>
                <c:pt idx="527">
                  <c:v>19.371931287568856</c:v>
                </c:pt>
                <c:pt idx="528">
                  <c:v>19.273130525851062</c:v>
                </c:pt>
                <c:pt idx="529">
                  <c:v>19.174306157939434</c:v>
                </c:pt>
                <c:pt idx="530">
                  <c:v>19.075458788073188</c:v>
                </c:pt>
                <c:pt idx="531">
                  <c:v>18.976589009143584</c:v>
                </c:pt>
                <c:pt idx="532">
                  <c:v>18.87769740297102</c:v>
                </c:pt>
                <c:pt idx="533">
                  <c:v>18.778784540577849</c:v>
                </c:pt>
                <c:pt idx="534">
                  <c:v>18.679850982457214</c:v>
                </c:pt>
                <c:pt idx="535">
                  <c:v>18.580897278837035</c:v>
                </c:pt>
                <c:pt idx="536">
                  <c:v>18.481923969941299</c:v>
                </c:pt>
                <c:pt idx="537">
                  <c:v>18.382931586245771</c:v>
                </c:pt>
                <c:pt idx="538">
                  <c:v>18.283920648731375</c:v>
                </c:pt>
                <c:pt idx="539">
                  <c:v>18.184891669132949</c:v>
                </c:pt>
                <c:pt idx="540">
                  <c:v>18.08584515018434</c:v>
                </c:pt>
                <c:pt idx="541">
                  <c:v>17.98678158586003</c:v>
                </c:pt>
                <c:pt idx="542">
                  <c:v>17.887701461613258</c:v>
                </c:pt>
                <c:pt idx="543">
                  <c:v>17.788605254610932</c:v>
                </c:pt>
                <c:pt idx="544">
                  <c:v>17.689493433964234</c:v>
                </c:pt>
                <c:pt idx="545">
                  <c:v>17.59036646095662</c:v>
                </c:pt>
                <c:pt idx="546">
                  <c:v>17.491224789269111</c:v>
                </c:pt>
                <c:pt idx="547">
                  <c:v>17.392068865201004</c:v>
                </c:pt>
                <c:pt idx="548">
                  <c:v>17.292899127888827</c:v>
                </c:pt>
                <c:pt idx="549">
                  <c:v>17.193716009521349</c:v>
                </c:pt>
                <c:pt idx="550">
                  <c:v>17.094519935552825</c:v>
                </c:pt>
                <c:pt idx="551">
                  <c:v>16.995311324911544</c:v>
                </c:pt>
                <c:pt idx="552">
                  <c:v>16.896090590208022</c:v>
                </c:pt>
                <c:pt idx="553">
                  <c:v>16.796858137938479</c:v>
                </c:pt>
                <c:pt idx="554">
                  <c:v>16.697614368686697</c:v>
                </c:pt>
                <c:pt idx="555">
                  <c:v>16.598359677323216</c:v>
                </c:pt>
                <c:pt idx="556">
                  <c:v>16.499094453201945</c:v>
                </c:pt>
                <c:pt idx="557">
                  <c:v>16.39981908035459</c:v>
                </c:pt>
                <c:pt idx="558">
                  <c:v>16.300533937682854</c:v>
                </c:pt>
                <c:pt idx="559">
                  <c:v>16.201239399147966</c:v>
                </c:pt>
                <c:pt idx="560">
                  <c:v>16.101935833958542</c:v>
                </c:pt>
                <c:pt idx="561">
                  <c:v>16.002623606756693</c:v>
                </c:pt>
                <c:pt idx="562">
                  <c:v>15.903303077800979</c:v>
                </c:pt>
                <c:pt idx="563">
                  <c:v>15.803974603148879</c:v>
                </c:pt>
                <c:pt idx="564">
                  <c:v>15.704638534836494</c:v>
                </c:pt>
                <c:pt idx="565">
                  <c:v>15.605295221056778</c:v>
                </c:pt>
                <c:pt idx="566">
                  <c:v>15.505945006336665</c:v>
                </c:pt>
                <c:pt idx="567">
                  <c:v>15.40658823171135</c:v>
                </c:pt>
                <c:pt idx="568">
                  <c:v>15.307225234898281</c:v>
                </c:pt>
                <c:pt idx="569">
                  <c:v>15.207856350469328</c:v>
                </c:pt>
                <c:pt idx="570">
                  <c:v>15.108481910021386</c:v>
                </c:pt>
                <c:pt idx="571">
                  <c:v>15.009102242345545</c:v>
                </c:pt>
                <c:pt idx="572">
                  <c:v>14.909717673596282</c:v>
                </c:pt>
                <c:pt idx="573">
                  <c:v>14.810328527457628</c:v>
                </c:pt>
                <c:pt idx="574">
                  <c:v>14.71093512530976</c:v>
                </c:pt>
                <c:pt idx="575">
                  <c:v>14.611537786394369</c:v>
                </c:pt>
                <c:pt idx="576">
                  <c:v>14.512136827978473</c:v>
                </c:pt>
                <c:pt idx="577">
                  <c:v>14.412732565518127</c:v>
                </c:pt>
                <c:pt idx="578">
                  <c:v>14.313325312821139</c:v>
                </c:pt>
                <c:pt idx="579">
                  <c:v>14.213915382209235</c:v>
                </c:pt>
                <c:pt idx="580">
                  <c:v>14.114503084679145</c:v>
                </c:pt>
                <c:pt idx="581">
                  <c:v>14.015088730064107</c:v>
                </c:pt>
                <c:pt idx="582">
                  <c:v>13.915672627194034</c:v>
                </c:pt>
                <c:pt idx="583">
                  <c:v>13.816255084055964</c:v>
                </c:pt>
                <c:pt idx="584">
                  <c:v>13.71683640795373</c:v>
                </c:pt>
                <c:pt idx="585">
                  <c:v>13.617416905667941</c:v>
                </c:pt>
                <c:pt idx="586">
                  <c:v>13.517996883615579</c:v>
                </c:pt>
                <c:pt idx="587">
                  <c:v>13.418576648009248</c:v>
                </c:pt>
                <c:pt idx="588">
                  <c:v>13.319156505017389</c:v>
                </c:pt>
                <c:pt idx="589">
                  <c:v>13.219736760923528</c:v>
                </c:pt>
                <c:pt idx="590">
                  <c:v>13.120317722286297</c:v>
                </c:pt>
                <c:pt idx="591">
                  <c:v>13.020899696099876</c:v>
                </c:pt>
                <c:pt idx="592">
                  <c:v>12.921482989954459</c:v>
                </c:pt>
                <c:pt idx="593">
                  <c:v>12.822067912196998</c:v>
                </c:pt>
                <c:pt idx="594">
                  <c:v>12.722654772093394</c:v>
                </c:pt>
                <c:pt idx="595">
                  <c:v>12.623243879989934</c:v>
                </c:pt>
                <c:pt idx="596">
                  <c:v>12.523835547476434</c:v>
                </c:pt>
                <c:pt idx="597">
                  <c:v>12.424430087549887</c:v>
                </c:pt>
                <c:pt idx="598">
                  <c:v>12.32502781477872</c:v>
                </c:pt>
                <c:pt idx="599">
                  <c:v>12.225629045468519</c:v>
                </c:pt>
                <c:pt idx="600">
                  <c:v>12.126234097827888</c:v>
                </c:pt>
                <c:pt idx="601">
                  <c:v>12.02684329213643</c:v>
                </c:pt>
                <c:pt idx="602">
                  <c:v>11.927456950913074</c:v>
                </c:pt>
                <c:pt idx="603">
                  <c:v>11.828075399086323</c:v>
                </c:pt>
                <c:pt idx="604">
                  <c:v>11.728698964165321</c:v>
                </c:pt>
                <c:pt idx="605">
                  <c:v>11.629327976412892</c:v>
                </c:pt>
                <c:pt idx="606">
                  <c:v>11.529962769019676</c:v>
                </c:pt>
                <c:pt idx="607">
                  <c:v>11.430603678280198</c:v>
                </c:pt>
                <c:pt idx="608">
                  <c:v>11.331251043770411</c:v>
                </c:pt>
                <c:pt idx="609">
                  <c:v>11.231905208527344</c:v>
                </c:pt>
                <c:pt idx="610">
                  <c:v>11.132566519230608</c:v>
                </c:pt>
                <c:pt idx="611">
                  <c:v>11.033235326385324</c:v>
                </c:pt>
                <c:pt idx="612">
                  <c:v>10.933911984508153</c:v>
                </c:pt>
                <c:pt idx="613">
                  <c:v>10.834596852315045</c:v>
                </c:pt>
                <c:pt idx="614">
                  <c:v>10.735290292910808</c:v>
                </c:pt>
                <c:pt idx="615">
                  <c:v>10.635992673981988</c:v>
                </c:pt>
                <c:pt idx="616">
                  <c:v>10.536704367991517</c:v>
                </c:pt>
                <c:pt idx="617">
                  <c:v>10.437425752376139</c:v>
                </c:pt>
                <c:pt idx="618">
                  <c:v>10.338157209747347</c:v>
                </c:pt>
                <c:pt idx="619">
                  <c:v>10.238899128093383</c:v>
                </c:pt>
                <c:pt idx="620">
                  <c:v>10.139651900986093</c:v>
                </c:pt>
                <c:pt idx="621">
                  <c:v>10.040415927789418</c:v>
                </c:pt>
                <c:pt idx="622">
                  <c:v>9.9411916138719079</c:v>
                </c:pt>
                <c:pt idx="623">
                  <c:v>9.8419793708218499</c:v>
                </c:pt>
                <c:pt idx="624">
                  <c:v>9.7427796166660396</c:v>
                </c:pt>
                <c:pt idx="625">
                  <c:v>9.6435927760923583</c:v>
                </c:pt>
                <c:pt idx="626">
                  <c:v>9.5444192806752302</c:v>
                </c:pt>
                <c:pt idx="627">
                  <c:v>9.4452595691055823</c:v>
                </c:pt>
                <c:pt idx="628">
                  <c:v>9.3461140874239952</c:v>
                </c:pt>
                <c:pt idx="629">
                  <c:v>9.246983289258381</c:v>
                </c:pt>
                <c:pt idx="630">
                  <c:v>9.1478676360653814</c:v>
                </c:pt>
                <c:pt idx="631">
                  <c:v>9.048767597376008</c:v>
                </c:pt>
                <c:pt idx="632">
                  <c:v>8.9496836510458557</c:v>
                </c:pt>
                <c:pt idx="633">
                  <c:v>8.8506162835099147</c:v>
                </c:pt>
                <c:pt idx="634">
                  <c:v>8.7515659900414509</c:v>
                </c:pt>
                <c:pt idx="635">
                  <c:v>8.6525332750162001</c:v>
                </c:pt>
                <c:pt idx="636">
                  <c:v>8.5535186521813582</c:v>
                </c:pt>
                <c:pt idx="637">
                  <c:v>8.4545226449295399</c:v>
                </c:pt>
                <c:pt idx="638">
                  <c:v>8.3555457865777871</c:v>
                </c:pt>
                <c:pt idx="639">
                  <c:v>8.2565886206524226</c:v>
                </c:pt>
                <c:pt idx="640">
                  <c:v>8.1576517011787466</c:v>
                </c:pt>
                <c:pt idx="641">
                  <c:v>8.0587355929771434</c:v>
                </c:pt>
                <c:pt idx="642">
                  <c:v>7.9598408719643929</c:v>
                </c:pt>
                <c:pt idx="643">
                  <c:v>7.8609681254613504</c:v>
                </c:pt>
                <c:pt idx="644">
                  <c:v>7.7621179525063493</c:v>
                </c:pt>
                <c:pt idx="645">
                  <c:v>7.663290964175439</c:v>
                </c:pt>
                <c:pt idx="646">
                  <c:v>7.5644877839090894</c:v>
                </c:pt>
                <c:pt idx="647">
                  <c:v>7.465709047844685</c:v>
                </c:pt>
                <c:pt idx="648">
                  <c:v>7.3669554051574835</c:v>
                </c:pt>
                <c:pt idx="649">
                  <c:v>7.2682275184067482</c:v>
                </c:pt>
                <c:pt idx="650">
                  <c:v>7.1695260638905918</c:v>
                </c:pt>
                <c:pt idx="651">
                  <c:v>7.0708517320075988</c:v>
                </c:pt>
                <c:pt idx="652">
                  <c:v>6.9722052276257243</c:v>
                </c:pt>
                <c:pt idx="653">
                  <c:v>6.8735872704599421</c:v>
                </c:pt>
                <c:pt idx="654">
                  <c:v>6.7749985954569656</c:v>
                </c:pt>
                <c:pt idx="655">
                  <c:v>6.6764399531884262</c:v>
                </c:pt>
                <c:pt idx="656">
                  <c:v>6.5779121102532043</c:v>
                </c:pt>
                <c:pt idx="657">
                  <c:v>6.4794158496871148</c:v>
                </c:pt>
                <c:pt idx="658">
                  <c:v>6.3809519713825171</c:v>
                </c:pt>
                <c:pt idx="659">
                  <c:v>6.2825212925164227</c:v>
                </c:pt>
                <c:pt idx="660">
                  <c:v>6.1841246479884235</c:v>
                </c:pt>
                <c:pt idx="661">
                  <c:v>6.0857628908675778</c:v>
                </c:pt>
                <c:pt idx="662">
                  <c:v>5.9874368928493791</c:v>
                </c:pt>
                <c:pt idx="663">
                  <c:v>5.8891475447229897</c:v>
                </c:pt>
                <c:pt idx="664">
                  <c:v>5.7908957568484185</c:v>
                </c:pt>
                <c:pt idx="665">
                  <c:v>5.692682459644125</c:v>
                </c:pt>
                <c:pt idx="666">
                  <c:v>5.5945086040857497</c:v>
                </c:pt>
                <c:pt idx="667">
                  <c:v>5.4963751622159842</c:v>
                </c:pt>
                <c:pt idx="668">
                  <c:v>5.3982831276650698</c:v>
                </c:pt>
                <c:pt idx="669">
                  <c:v>5.300233516184198</c:v>
                </c:pt>
                <c:pt idx="670">
                  <c:v>5.2022273661890361</c:v>
                </c:pt>
                <c:pt idx="671">
                  <c:v>5.1042657393171273</c:v>
                </c:pt>
                <c:pt idx="672">
                  <c:v>5.0063497209964893</c:v>
                </c:pt>
                <c:pt idx="673">
                  <c:v>4.9084804210280817</c:v>
                </c:pt>
                <c:pt idx="674">
                  <c:v>4.810658974180166</c:v>
                </c:pt>
                <c:pt idx="675">
                  <c:v>4.7128865407969709</c:v>
                </c:pt>
                <c:pt idx="676">
                  <c:v>4.6151643074205362</c:v>
                </c:pt>
                <c:pt idx="677">
                  <c:v>4.5174934874271226</c:v>
                </c:pt>
                <c:pt idx="678">
                  <c:v>4.4198753216770719</c:v>
                </c:pt>
                <c:pt idx="679">
                  <c:v>4.3223110791801442</c:v>
                </c:pt>
                <c:pt idx="680">
                  <c:v>4.2248020577757952</c:v>
                </c:pt>
                <c:pt idx="681">
                  <c:v>4.1273495848280302</c:v>
                </c:pt>
                <c:pt idx="682">
                  <c:v>4.0299550179371559</c:v>
                </c:pt>
                <c:pt idx="683">
                  <c:v>3.9326197456667797</c:v>
                </c:pt>
                <c:pt idx="684">
                  <c:v>3.8353451882874308</c:v>
                </c:pt>
                <c:pt idx="685">
                  <c:v>3.7381327985370509</c:v>
                </c:pt>
                <c:pt idx="686">
                  <c:v>3.6409840623985019</c:v>
                </c:pt>
                <c:pt idx="687">
                  <c:v>3.5439004998953187</c:v>
                </c:pt>
                <c:pt idx="688">
                  <c:v>3.4468836659041462</c:v>
                </c:pt>
                <c:pt idx="689">
                  <c:v>3.3499351509866706</c:v>
                </c:pt>
                <c:pt idx="690">
                  <c:v>3.2530565822399558</c:v>
                </c:pt>
                <c:pt idx="691">
                  <c:v>3.1562496241655191</c:v>
                </c:pt>
                <c:pt idx="692">
                  <c:v>3.0595159795584519</c:v>
                </c:pt>
                <c:pt idx="693">
                  <c:v>2.9628573904163376</c:v>
                </c:pt>
                <c:pt idx="694">
                  <c:v>2.8662756388684993</c:v>
                </c:pt>
                <c:pt idx="695">
                  <c:v>2.7697725481258502</c:v>
                </c:pt>
                <c:pt idx="696">
                  <c:v>2.6733499834527183</c:v>
                </c:pt>
                <c:pt idx="697">
                  <c:v>2.5770098531595038</c:v>
                </c:pt>
                <c:pt idx="698">
                  <c:v>2.4807541096171031</c:v>
                </c:pt>
                <c:pt idx="699">
                  <c:v>2.3845847502959741</c:v>
                </c:pt>
                <c:pt idx="700">
                  <c:v>2.2885038188246316</c:v>
                </c:pt>
                <c:pt idx="701">
                  <c:v>2.1925134060752534</c:v>
                </c:pt>
                <c:pt idx="702">
                  <c:v>2.0966156512701568</c:v>
                </c:pt>
                <c:pt idx="703">
                  <c:v>2.0008127431142571</c:v>
                </c:pt>
                <c:pt idx="704">
                  <c:v>1.9051069209511353</c:v>
                </c:pt>
                <c:pt idx="705">
                  <c:v>1.8095004759453339</c:v>
                </c:pt>
                <c:pt idx="706">
                  <c:v>1.7139957522887195</c:v>
                </c:pt>
                <c:pt idx="707">
                  <c:v>1.6185951484337195</c:v>
                </c:pt>
                <c:pt idx="708">
                  <c:v>1.5233011183533187</c:v>
                </c:pt>
                <c:pt idx="709">
                  <c:v>1.4281161728259797</c:v>
                </c:pt>
                <c:pt idx="710">
                  <c:v>1.3330428807496291</c:v>
                </c:pt>
                <c:pt idx="711">
                  <c:v>1.2380838704823134</c:v>
                </c:pt>
                <c:pt idx="712">
                  <c:v>1.1432418312099073</c:v>
                </c:pt>
                <c:pt idx="713">
                  <c:v>1.0485195143435353</c:v>
                </c:pt>
                <c:pt idx="714">
                  <c:v>0.95391973494455939</c:v>
                </c:pt>
                <c:pt idx="715">
                  <c:v>0.85944537317790515</c:v>
                </c:pt>
                <c:pt idx="716">
                  <c:v>0.765099375795536</c:v>
                </c:pt>
                <c:pt idx="717">
                  <c:v>0.67088475764849753</c:v>
                </c:pt>
                <c:pt idx="718">
                  <c:v>0.57680460322853389</c:v>
                </c:pt>
                <c:pt idx="719">
                  <c:v>0.48286206823946776</c:v>
                </c:pt>
                <c:pt idx="720">
                  <c:v>0.38906038119817477</c:v>
                </c:pt>
                <c:pt idx="721">
                  <c:v>0.29540284506574349</c:v>
                </c:pt>
                <c:pt idx="722">
                  <c:v>0.20189283890780688</c:v>
                </c:pt>
                <c:pt idx="723">
                  <c:v>0.10853381958561996</c:v>
                </c:pt>
                <c:pt idx="724">
                  <c:v>1.5329323475667716E-2</c:v>
                </c:pt>
                <c:pt idx="725">
                  <c:v>-7.7717031780049989E-2</c:v>
                </c:pt>
                <c:pt idx="726">
                  <c:v>-0.17060154549538323</c:v>
                </c:pt>
                <c:pt idx="727">
                  <c:v>-0.26332043213193834</c:v>
                </c:pt>
                <c:pt idx="728">
                  <c:v>-0.35586981946331053</c:v>
                </c:pt>
                <c:pt idx="729">
                  <c:v>-0.44824574671060002</c:v>
                </c:pt>
                <c:pt idx="730">
                  <c:v>-0.54044416265105311</c:v>
                </c:pt>
                <c:pt idx="731">
                  <c:v>-0.63246092370124751</c:v>
                </c:pt>
                <c:pt idx="732">
                  <c:v>-0.72429179197350058</c:v>
                </c:pt>
                <c:pt idx="733">
                  <c:v>-0.81593243330959087</c:v>
                </c:pt>
                <c:pt idx="734">
                  <c:v>-0.90737841529035035</c:v>
                </c:pt>
                <c:pt idx="735">
                  <c:v>-0.99862520522493614</c:v>
                </c:pt>
                <c:pt idx="736">
                  <c:v>-1.0896681681197389</c:v>
                </c:pt>
                <c:pt idx="737">
                  <c:v>-1.1805025646306377</c:v>
                </c:pt>
                <c:pt idx="738">
                  <c:v>-1.2711235489989325</c:v>
                </c:pt>
                <c:pt idx="739">
                  <c:v>-1.3615261669752541</c:v>
                </c:pt>
                <c:pt idx="740">
                  <c:v>-1.4517053537331042</c:v>
                </c:pt>
                <c:pt idx="741">
                  <c:v>-1.5416559317759289</c:v>
                </c:pt>
                <c:pt idx="742">
                  <c:v>-1.6313726088412368</c:v>
                </c:pt>
                <c:pt idx="743">
                  <c:v>-1.720849975804708</c:v>
                </c:pt>
                <c:pt idx="744">
                  <c:v>-1.81008250459137</c:v>
                </c:pt>
                <c:pt idx="745">
                  <c:v>-1.8990645460946707</c:v>
                </c:pt>
                <c:pt idx="746">
                  <c:v>-1.9877903281144045</c:v>
                </c:pt>
                <c:pt idx="747">
                  <c:v>-2.0762539533135262</c:v>
                </c:pt>
                <c:pt idx="748">
                  <c:v>-2.164449397206206</c:v>
                </c:pt>
                <c:pt idx="749">
                  <c:v>-2.2523705061805024</c:v>
                </c:pt>
                <c:pt idx="750">
                  <c:v>-2.3400109955667783</c:v>
                </c:pt>
                <c:pt idx="751">
                  <c:v>-2.4273644477594005</c:v>
                </c:pt>
                <c:pt idx="752">
                  <c:v>-2.5144243104015467</c:v>
                </c:pt>
                <c:pt idx="753">
                  <c:v>-2.6011838946465331</c:v>
                </c:pt>
                <c:pt idx="754">
                  <c:v>-2.687636373506014</c:v>
                </c:pt>
                <c:pt idx="755">
                  <c:v>-2.7737747802976287</c:v>
                </c:pt>
                <c:pt idx="756">
                  <c:v>-2.8595920072108862</c:v>
                </c:pt>
                <c:pt idx="757">
                  <c:v>-2.9450808040035308</c:v>
                </c:pt>
                <c:pt idx="758">
                  <c:v>-3.0302337768488514</c:v>
                </c:pt>
                <c:pt idx="759">
                  <c:v>-3.1150433873531758</c:v>
                </c:pt>
                <c:pt idx="760">
                  <c:v>-3.1995019517651659</c:v>
                </c:pt>
                <c:pt idx="761">
                  <c:v>-3.2836016404010113</c:v>
                </c:pt>
                <c:pt idx="762">
                  <c:v>-3.3673344773123266</c:v>
                </c:pt>
                <c:pt idx="763">
                  <c:v>-3.4506923402251246</c:v>
                </c:pt>
                <c:pt idx="764">
                  <c:v>-3.5336669607809492</c:v>
                </c:pt>
                <c:pt idx="765">
                  <c:v>-3.6162499251173892</c:v>
                </c:pt>
                <c:pt idx="766">
                  <c:v>-3.698432674823215</c:v>
                </c:pt>
                <c:pt idx="767">
                  <c:v>-3.7802065083123582</c:v>
                </c:pt>
                <c:pt idx="768">
                  <c:v>-3.8615625826619251</c:v>
                </c:pt>
                <c:pt idx="769">
                  <c:v>-3.9424919159643617</c:v>
                </c:pt>
                <c:pt idx="770">
                  <c:v>-4.0229853902507227</c:v>
                </c:pt>
                <c:pt idx="771">
                  <c:v>-4.1030337550434846</c:v>
                </c:pt>
                <c:pt idx="772">
                  <c:v>-4.1826276316079225</c:v>
                </c:pt>
                <c:pt idx="773">
                  <c:v>-4.2617575179736109</c:v>
                </c:pt>
                <c:pt idx="774">
                  <c:v>-4.3404137948073078</c:v>
                </c:pt>
                <c:pt idx="775">
                  <c:v>-4.4185867322239041</c:v>
                </c:pt>
                <c:pt idx="776">
                  <c:v>-4.4962664976328384</c:v>
                </c:pt>
                <c:pt idx="777">
                  <c:v>-4.5734431647260028</c:v>
                </c:pt>
                <c:pt idx="778">
                  <c:v>-4.6501067237211471</c:v>
                </c:pt>
                <c:pt idx="779">
                  <c:v>-4.7262470929901026</c:v>
                </c:pt>
                <c:pt idx="780">
                  <c:v>-4.8018541322094075</c:v>
                </c:pt>
                <c:pt idx="781">
                  <c:v>-4.8769176571868131</c:v>
                </c:pt>
                <c:pt idx="782">
                  <c:v>-4.9514274565295917</c:v>
                </c:pt>
                <c:pt idx="783">
                  <c:v>-5.0253733103402274</c:v>
                </c:pt>
                <c:pt idx="784">
                  <c:v>-5.0987450111371944</c:v>
                </c:pt>
                <c:pt idx="785">
                  <c:v>-5.1715323872227605</c:v>
                </c:pt>
                <c:pt idx="786">
                  <c:v>-5.2437253287374244</c:v>
                </c:pt>
                <c:pt idx="787">
                  <c:v>-5.3153138166656388</c:v>
                </c:pt>
                <c:pt idx="788">
                  <c:v>-5.3862879550791911</c:v>
                </c:pt>
                <c:pt idx="789">
                  <c:v>-5.4566380069350426</c:v>
                </c:pt>
                <c:pt idx="790">
                  <c:v>-5.5263544337737658</c:v>
                </c:pt>
                <c:pt idx="791">
                  <c:v>-5.5954279396922413</c:v>
                </c:pt>
                <c:pt idx="792">
                  <c:v>-5.6638495200065897</c:v>
                </c:pt>
                <c:pt idx="793">
                  <c:v>-5.7316105150523589</c:v>
                </c:pt>
                <c:pt idx="794">
                  <c:v>-5.7987026696147659</c:v>
                </c:pt>
                <c:pt idx="795">
                  <c:v>-5.8651181985222189</c:v>
                </c:pt>
                <c:pt idx="796">
                  <c:v>-5.9308498589890348</c:v>
                </c:pt>
                <c:pt idx="797">
                  <c:v>-5.9958910303393669</c:v>
                </c:pt>
                <c:pt idx="798">
                  <c:v>-6.0602358018026283</c:v>
                </c:pt>
                <c:pt idx="799">
                  <c:v>-6.1238790691314229</c:v>
                </c:pt>
                <c:pt idx="800">
                  <c:v>-6.1868166408496474</c:v>
                </c:pt>
                <c:pt idx="801">
                  <c:v>-6.2490453550135472</c:v>
                </c:pt>
                <c:pt idx="802">
                  <c:v>-6.3105632074306985</c:v>
                </c:pt>
                <c:pt idx="803">
                  <c:v>-6.3713694923614685</c:v>
                </c:pt>
                <c:pt idx="804">
                  <c:v>-6.4314649568010376</c:v>
                </c:pt>
                <c:pt idx="805">
                  <c:v>-6.4908519695188751</c:v>
                </c:pt>
                <c:pt idx="806">
                  <c:v>-6.5495347061152307</c:v>
                </c:pt>
                <c:pt idx="807">
                  <c:v>-6.6075193514299082</c:v>
                </c:pt>
                <c:pt idx="808">
                  <c:v>-6.6648143207227628</c:v>
                </c:pt>
                <c:pt idx="809">
                  <c:v>-6.7214305011172026</c:v>
                </c:pt>
                <c:pt idx="810">
                  <c:v>-6.7773815148668826</c:v>
                </c:pt>
                <c:pt idx="811">
                  <c:v>-6.8326840060695524</c:v>
                </c:pt>
                <c:pt idx="812">
                  <c:v>-6.8873579524929323</c:v>
                </c:pt>
                <c:pt idx="813">
                  <c:v>-6.9414270042111692</c:v>
                </c:pt>
                <c:pt idx="814">
                  <c:v>-6.9949188507490057</c:v>
                </c:pt>
                <c:pt idx="815">
                  <c:v>-7.0478656184052664</c:v>
                </c:pt>
                <c:pt idx="816">
                  <c:v>-7.1003042993558472</c:v>
                </c:pt>
                <c:pt idx="817">
                  <c:v>-7.1522772140187207</c:v>
                </c:pt>
                <c:pt idx="818">
                  <c:v>-7.2038325079724217</c:v>
                </c:pt>
                <c:pt idx="819">
                  <c:v>-7.2550246844653055</c:v>
                </c:pt>
                <c:pt idx="820">
                  <c:v>-7.3059151731860599</c:v>
                </c:pt>
                <c:pt idx="821">
                  <c:v>-7.3565729355011635</c:v>
                </c:pt>
                <c:pt idx="822">
                  <c:v>-7.4070751057525985</c:v>
                </c:pt>
                <c:pt idx="823">
                  <c:v>-7.457507667446313</c:v>
                </c:pt>
                <c:pt idx="824">
                  <c:v>-7.507966162211047</c:v>
                </c:pt>
                <c:pt idx="825">
                  <c:v>-7.5585564282436968</c:v>
                </c:pt>
                <c:pt idx="826">
                  <c:v>-7.6093953635592637</c:v>
                </c:pt>
                <c:pt idx="827">
                  <c:v>-7.6606117076980329</c:v>
                </c:pt>
                <c:pt idx="828">
                  <c:v>-7.7123468335875458</c:v>
                </c:pt>
                <c:pt idx="829">
                  <c:v>-7.7647555389927039</c:v>
                </c:pt>
                <c:pt idx="830">
                  <c:v>-7.8180068244112828</c:v>
                </c:pt>
                <c:pt idx="831">
                  <c:v>-7.8722846413671324</c:v>
                </c:pt>
                <c:pt idx="832">
                  <c:v>-7.9277885918628934</c:v>
                </c:pt>
                <c:pt idx="833">
                  <c:v>-7.9847345563006487</c:v>
                </c:pt>
                <c:pt idx="834">
                  <c:v>-8.043355223543049</c:v>
                </c:pt>
                <c:pt idx="835">
                  <c:v>-8.1039004930802108</c:v>
                </c:pt>
                <c:pt idx="836">
                  <c:v>-8.1666377156348613</c:v>
                </c:pt>
                <c:pt idx="837">
                  <c:v>-8.2318517351870018</c:v>
                </c:pt>
                <c:pt idx="838">
                  <c:v>-8.2998446925862375</c:v>
                </c:pt>
                <c:pt idx="839">
                  <c:v>-8.3709355489523816</c:v>
                </c:pt>
                <c:pt idx="840">
                  <c:v>-8.4454592863132838</c:v>
                </c:pt>
                <c:pt idx="841">
                  <c:v>-8.5237657437878429</c:v>
                </c:pt>
                <c:pt idx="842">
                  <c:v>-8.6062180505228056</c:v>
                </c:pt>
                <c:pt idx="843">
                  <c:v>-8.693190621946858</c:v>
                </c:pt>
                <c:pt idx="844">
                  <c:v>-8.7850666940816762</c:v>
                </c:pt>
                <c:pt idx="845">
                  <c:v>-8.8822353819114888</c:v>
                </c:pt>
                <c:pt idx="846">
                  <c:v>-8.985088262274374</c:v>
                </c:pt>
                <c:pt idx="847">
                  <c:v>-9.0940154992753968</c:v>
                </c:pt>
                <c:pt idx="848">
                  <c:v>-9.2094015504575264</c:v>
                </c:pt>
                <c:pt idx="849">
                  <c:v>-9.3316205141727426</c:v>
                </c:pt>
                <c:pt idx="850">
                  <c:v>-9.461031201738237</c:v>
                </c:pt>
                <c:pt idx="851">
                  <c:v>-9.5979720406497684</c:v>
                </c:pt>
                <c:pt idx="852">
                  <c:v>-9.7427559357455653</c:v>
                </c:pt>
                <c:pt idx="853">
                  <c:v>-9.8956652319756007</c:v>
                </c:pt>
                <c:pt idx="854">
                  <c:v>-10.056946933594002</c:v>
                </c:pt>
                <c:pt idx="855">
                  <c:v>-10.22680833857719</c:v>
                </c:pt>
                <c:pt idx="856">
                  <c:v>-10.405413242753756</c:v>
                </c:pt>
                <c:pt idx="857">
                  <c:v>-10.592878854938842</c:v>
                </c:pt>
                <c:pt idx="858">
                  <c:v>-10.789273542479595</c:v>
                </c:pt>
                <c:pt idx="859">
                  <c:v>-10.994615496986327</c:v>
                </c:pt>
                <c:pt idx="860">
                  <c:v>-11.208872374361913</c:v>
                </c:pt>
                <c:pt idx="861">
                  <c:v>-11.431961923845131</c:v>
                </c:pt>
                <c:pt idx="862">
                  <c:v>-11.663753580371967</c:v>
                </c:pt>
                <c:pt idx="863">
                  <c:v>-11.90407095592864</c:v>
                </c:pt>
                <c:pt idx="864">
                  <c:v>-12.152695131342472</c:v>
                </c:pt>
                <c:pt idx="865">
                  <c:v>-12.409368622303852</c:v>
                </c:pt>
                <c:pt idx="866">
                  <c:v>-12.673799873839048</c:v>
                </c:pt>
                <c:pt idx="867">
                  <c:v>-12.945668126699415</c:v>
                </c:pt>
                <c:pt idx="868">
                  <c:v>-13.224628497165831</c:v>
                </c:pt>
                <c:pt idx="869">
                  <c:v>-13.510317117848382</c:v>
                </c:pt>
                <c:pt idx="870">
                  <c:v>-13.802356199919711</c:v>
                </c:pt>
                <c:pt idx="871">
                  <c:v>-14.100358895214002</c:v>
                </c:pt>
                <c:pt idx="872">
                  <c:v>-14.403933857981762</c:v>
                </c:pt>
                <c:pt idx="873">
                  <c:v>-14.71268942905613</c:v>
                </c:pt>
                <c:pt idx="874">
                  <c:v>-15.026237388195099</c:v>
                </c:pt>
                <c:pt idx="875">
                  <c:v>-15.344196242122885</c:v>
                </c:pt>
                <c:pt idx="876">
                  <c:v>-15.666194035349294</c:v>
                </c:pt>
                <c:pt idx="877">
                  <c:v>-15.991870687569028</c:v>
                </c:pt>
                <c:pt idx="878">
                  <c:v>-16.320879875030904</c:v>
                </c:pt>
                <c:pt idx="879">
                  <c:v>-16.652890483668191</c:v>
                </c:pt>
                <c:pt idx="880">
                  <c:v>-16.987587669154426</c:v>
                </c:pt>
                <c:pt idx="881">
                  <c:v>-17.324673563696503</c:v>
                </c:pt>
                <c:pt idx="882">
                  <c:v>-17.6638676716737</c:v>
                </c:pt>
                <c:pt idx="883">
                  <c:v>-18.004906996612632</c:v>
                </c:pt>
                <c:pt idx="884">
                  <c:v>-18.347545940864173</c:v>
                </c:pt>
                <c:pt idx="885">
                  <c:v>-18.691556017114756</c:v>
                </c:pt>
                <c:pt idx="886">
                  <c:v>-19.036725407878698</c:v>
                </c:pt>
                <c:pt idx="887">
                  <c:v>-19.382858405662628</c:v>
                </c:pt>
                <c:pt idx="888">
                  <c:v>-19.729774762827279</c:v>
                </c:pt>
                <c:pt idx="889">
                  <c:v>-20.077308976466295</c:v>
                </c:pt>
                <c:pt idx="890">
                  <c:v>-20.425309530029519</c:v>
                </c:pt>
                <c:pt idx="891">
                  <c:v>-20.773638110028969</c:v>
                </c:pt>
                <c:pt idx="892">
                  <c:v>-21.122168813051854</c:v>
                </c:pt>
                <c:pt idx="893">
                  <c:v>-21.470787355487797</c:v>
                </c:pt>
                <c:pt idx="894">
                  <c:v>-21.819390295886247</c:v>
                </c:pt>
                <c:pt idx="895">
                  <c:v>-22.167884277683562</c:v>
                </c:pt>
                <c:pt idx="896">
                  <c:v>-22.516185298162895</c:v>
                </c:pt>
                <c:pt idx="897">
                  <c:v>-22.864218007924677</c:v>
                </c:pt>
                <c:pt idx="898">
                  <c:v>-23.211915043806787</c:v>
                </c:pt>
                <c:pt idx="899">
                  <c:v>-23.559216397099174</c:v>
                </c:pt>
                <c:pt idx="900">
                  <c:v>-23.906068817994846</c:v>
                </c:pt>
                <c:pt idx="901">
                  <c:v>-24.252425256501283</c:v>
                </c:pt>
                <c:pt idx="902">
                  <c:v>-24.598244339469638</c:v>
                </c:pt>
                <c:pt idx="903">
                  <c:v>-24.943489882956435</c:v>
                </c:pt>
                <c:pt idx="904">
                  <c:v>-25.288130438807485</c:v>
                </c:pt>
                <c:pt idx="905">
                  <c:v>-25.632138874107376</c:v>
                </c:pt>
                <c:pt idx="906">
                  <c:v>-25.975491981979285</c:v>
                </c:pt>
                <c:pt idx="907">
                  <c:v>-26.318170122106615</c:v>
                </c:pt>
                <c:pt idx="908">
                  <c:v>-26.660156889297376</c:v>
                </c:pt>
                <c:pt idx="909">
                  <c:v>-27.001438808388013</c:v>
                </c:pt>
                <c:pt idx="910">
                  <c:v>-27.342005053797411</c:v>
                </c:pt>
                <c:pt idx="911">
                  <c:v>-27.681847192073619</c:v>
                </c:pt>
                <c:pt idx="912">
                  <c:v>-28.020958945827882</c:v>
                </c:pt>
                <c:pt idx="913">
                  <c:v>-28.359335977511172</c:v>
                </c:pt>
                <c:pt idx="914">
                  <c:v>-28.696975691563008</c:v>
                </c:pt>
                <c:pt idx="915">
                  <c:v>-29.033877053534663</c:v>
                </c:pt>
                <c:pt idx="916">
                  <c:v>-29.370040424871995</c:v>
                </c:pt>
                <c:pt idx="917">
                  <c:v>-29.705467412122204</c:v>
                </c:pt>
                <c:pt idx="918">
                  <c:v>-30.040160729406971</c:v>
                </c:pt>
                <c:pt idx="919">
                  <c:v>-30.374124073086758</c:v>
                </c:pt>
                <c:pt idx="920">
                  <c:v>-30.707362007611163</c:v>
                </c:pt>
                <c:pt idx="921">
                  <c:v>-31.039879861629387</c:v>
                </c:pt>
                <c:pt idx="922">
                  <c:v>-31.371683633498119</c:v>
                </c:pt>
                <c:pt idx="923">
                  <c:v>-31.702779905395296</c:v>
                </c:pt>
                <c:pt idx="924">
                  <c:v>-32.033175765304321</c:v>
                </c:pt>
                <c:pt idx="925">
                  <c:v>-32.362878736197615</c:v>
                </c:pt>
                <c:pt idx="926">
                  <c:v>-32.691896711795842</c:v>
                </c:pt>
                <c:pt idx="927">
                  <c:v>-33.020237898336589</c:v>
                </c:pt>
                <c:pt idx="928">
                  <c:v>-33.347910761827066</c:v>
                </c:pt>
                <c:pt idx="929">
                  <c:v>-33.674923980301074</c:v>
                </c:pt>
                <c:pt idx="930">
                  <c:v>-34.001286400644645</c:v>
                </c:pt>
                <c:pt idx="931">
                  <c:v>-34.327006999582245</c:v>
                </c:pt>
                <c:pt idx="932">
                  <c:v>-34.652094848461104</c:v>
                </c:pt>
                <c:pt idx="933">
                  <c:v>-34.976559081492745</c:v>
                </c:pt>
                <c:pt idx="934">
                  <c:v>-35.30040886714648</c:v>
                </c:pt>
                <c:pt idx="935">
                  <c:v>-35.623653382411447</c:v>
                </c:pt>
                <c:pt idx="936">
                  <c:v>-35.946301789672049</c:v>
                </c:pt>
                <c:pt idx="937">
                  <c:v>-36.26836321596025</c:v>
                </c:pt>
                <c:pt idx="938">
                  <c:v>-36.589846734371456</c:v>
                </c:pt>
                <c:pt idx="939">
                  <c:v>-36.910761347447874</c:v>
                </c:pt>
                <c:pt idx="940">
                  <c:v>-37.231115972349862</c:v>
                </c:pt>
                <c:pt idx="941">
                  <c:v>-37.550919427653589</c:v>
                </c:pt>
                <c:pt idx="942">
                  <c:v>-37.870180421625484</c:v>
                </c:pt>
                <c:pt idx="943">
                  <c:v>-38.188907541836848</c:v>
                </c:pt>
                <c:pt idx="944">
                  <c:v>-38.507109245996666</c:v>
                </c:pt>
                <c:pt idx="945">
                  <c:v>-38.824793853887869</c:v>
                </c:pt>
                <c:pt idx="946">
                  <c:v>-39.141969540304103</c:v>
                </c:pt>
                <c:pt idx="947">
                  <c:v>-39.458644328895154</c:v>
                </c:pt>
                <c:pt idx="948">
                  <c:v>-39.774826086831908</c:v>
                </c:pt>
                <c:pt idx="949">
                  <c:v>-40.090522520215401</c:v>
                </c:pt>
                <c:pt idx="950">
                  <c:v>-40.405741170157569</c:v>
                </c:pt>
                <c:pt idx="951">
                  <c:v>-40.720489409468541</c:v>
                </c:pt>
                <c:pt idx="952">
                  <c:v>-41.034774439892004</c:v>
                </c:pt>
                <c:pt idx="953">
                  <c:v>-41.348603289833719</c:v>
                </c:pt>
                <c:pt idx="954">
                  <c:v>-41.661982812534845</c:v>
                </c:pt>
                <c:pt idx="955">
                  <c:v>-41.974919684644419</c:v>
                </c:pt>
                <c:pt idx="956">
                  <c:v>-42.287420405151323</c:v>
                </c:pt>
                <c:pt idx="957">
                  <c:v>-42.599491294636948</c:v>
                </c:pt>
                <c:pt idx="958">
                  <c:v>-42.911138494815816</c:v>
                </c:pt>
                <c:pt idx="959">
                  <c:v>-43.222367968333664</c:v>
                </c:pt>
                <c:pt idx="960">
                  <c:v>-43.533185498792939</c:v>
                </c:pt>
                <c:pt idx="961">
                  <c:v>-43.84359669098275</c:v>
                </c:pt>
                <c:pt idx="962">
                  <c:v>-44.15360697128839</c:v>
                </c:pt>
                <c:pt idx="963">
                  <c:v>-44.463221588260097</c:v>
                </c:pt>
                <c:pt idx="964">
                  <c:v>-44.772445613320599</c:v>
                </c:pt>
                <c:pt idx="965">
                  <c:v>-45.08128394159656</c:v>
                </c:pt>
                <c:pt idx="966">
                  <c:v>-45.389741292854929</c:v>
                </c:pt>
                <c:pt idx="967">
                  <c:v>-45.697822212533062</c:v>
                </c:pt>
                <c:pt idx="968">
                  <c:v>-46.005531072847631</c:v>
                </c:pt>
                <c:pt idx="969">
                  <c:v>-46.312872073970823</c:v>
                </c:pt>
                <c:pt idx="970">
                  <c:v>-46.619849245263609</c:v>
                </c:pt>
                <c:pt idx="971">
                  <c:v>-46.926466446557733</c:v>
                </c:pt>
                <c:pt idx="972">
                  <c:v>-47.232727369474162</c:v>
                </c:pt>
                <c:pt idx="973">
                  <c:v>-47.538635538775651</c:v>
                </c:pt>
                <c:pt idx="974">
                  <c:v>-47.844194313741085</c:v>
                </c:pt>
                <c:pt idx="975">
                  <c:v>-48.149406889559373</c:v>
                </c:pt>
                <c:pt idx="976">
                  <c:v>-48.454276298734754</c:v>
                </c:pt>
                <c:pt idx="977">
                  <c:v>-48.758805412500514</c:v>
                </c:pt>
                <c:pt idx="978">
                  <c:v>-49.062996942235401</c:v>
                </c:pt>
                <c:pt idx="979">
                  <c:v>-49.366853440879368</c:v>
                </c:pt>
                <c:pt idx="980">
                  <c:v>-49.670377304345536</c:v>
                </c:pt>
                <c:pt idx="981">
                  <c:v>-49.973570772924987</c:v>
                </c:pt>
                <c:pt idx="982">
                  <c:v>-50.276435932681721</c:v>
                </c:pt>
                <c:pt idx="983">
                  <c:v>-50.578974716836584</c:v>
                </c:pt>
                <c:pt idx="984">
                  <c:v>-50.881188907136838</c:v>
                </c:pt>
                <c:pt idx="985">
                  <c:v>-51.18308013521127</c:v>
                </c:pt>
                <c:pt idx="986">
                  <c:v>-51.484649883908617</c:v>
                </c:pt>
                <c:pt idx="987">
                  <c:v>-51.785899488618618</c:v>
                </c:pt>
                <c:pt idx="988">
                  <c:v>-52.086830138575195</c:v>
                </c:pt>
                <c:pt idx="989">
                  <c:v>-52.38744287814113</c:v>
                </c:pt>
                <c:pt idx="990">
                  <c:v>-52.68773860807346</c:v>
                </c:pt>
                <c:pt idx="991">
                  <c:v>-52.987718086770059</c:v>
                </c:pt>
                <c:pt idx="992">
                  <c:v>-53.287381931498018</c:v>
                </c:pt>
                <c:pt idx="993">
                  <c:v>-53.586730619601838</c:v>
                </c:pt>
                <c:pt idx="994">
                  <c:v>-53.885764489694594</c:v>
                </c:pt>
                <c:pt idx="995">
                  <c:v>-54.184483742830892</c:v>
                </c:pt>
                <c:pt idx="996">
                  <c:v>-54.482888443662098</c:v>
                </c:pt>
                <c:pt idx="997">
                  <c:v>-54.780978521576635</c:v>
                </c:pt>
                <c:pt idx="998">
                  <c:v>-55.078753771823123</c:v>
                </c:pt>
                <c:pt idx="999">
                  <c:v>-55.376213856619884</c:v>
                </c:pt>
                <c:pt idx="1000">
                  <c:v>-55.673358306251686</c:v>
                </c:pt>
                <c:pt idx="1001">
                  <c:v>-55.970186520152858</c:v>
                </c:pt>
                <c:pt idx="1002">
                  <c:v>-56.266697767980446</c:v>
                </c:pt>
                <c:pt idx="1003">
                  <c:v>-56.562891190677583</c:v>
                </c:pt>
                <c:pt idx="1004">
                  <c:v>-56.858765801528541</c:v>
                </c:pt>
                <c:pt idx="1005">
                  <c:v>-57.154320487207372</c:v>
                </c:pt>
                <c:pt idx="1006">
                  <c:v>-57.449554008821273</c:v>
                </c:pt>
                <c:pt idx="1007">
                  <c:v>-57.74446500294993</c:v>
                </c:pt>
                <c:pt idx="1008">
                  <c:v>-58.039051982684178</c:v>
                </c:pt>
                <c:pt idx="1009">
                  <c:v>-58.333313338663416</c:v>
                </c:pt>
                <c:pt idx="1010">
                  <c:v>-58.627247340115204</c:v>
                </c:pt>
                <c:pt idx="1011">
                  <c:v>-58.920852135898222</c:v>
                </c:pt>
                <c:pt idx="1012">
                  <c:v>-59.214125755550143</c:v>
                </c:pt>
                <c:pt idx="1013">
                  <c:v>-59.507066110343217</c:v>
                </c:pt>
                <c:pt idx="1014">
                  <c:v>-59.799670994348695</c:v>
                </c:pt>
                <c:pt idx="1015">
                  <c:v>-60.091938085511643</c:v>
                </c:pt>
                <c:pt idx="1016">
                  <c:v>-60.383864946739251</c:v>
                </c:pt>
                <c:pt idx="1017">
                  <c:v>-60.675449027004653</c:v>
                </c:pt>
                <c:pt idx="1018">
                  <c:v>-60.966687662465631</c:v>
                </c:pt>
                <c:pt idx="1019">
                  <c:v>-61.257578077604236</c:v>
                </c:pt>
                <c:pt idx="1020">
                  <c:v>-61.548117386386416</c:v>
                </c:pt>
                <c:pt idx="1021">
                  <c:v>-61.838302593443792</c:v>
                </c:pt>
                <c:pt idx="1022">
                  <c:v>-62.128130595281725</c:v>
                </c:pt>
                <c:pt idx="1023">
                  <c:v>-62.417598181513071</c:v>
                </c:pt>
                <c:pt idx="1024">
                  <c:v>-62.706702036120788</c:v>
                </c:pt>
                <c:pt idx="1025">
                  <c:v>-62.995438738752242</c:v>
                </c:pt>
                <c:pt idx="1026">
                  <c:v>-63.283804766045179</c:v>
                </c:pt>
                <c:pt idx="1027">
                  <c:v>-63.571796492988327</c:v>
                </c:pt>
                <c:pt idx="1028">
                  <c:v>-63.859410194319736</c:v>
                </c:pt>
                <c:pt idx="1029">
                  <c:v>-64.14664204596157</c:v>
                </c:pt>
                <c:pt idx="1030">
                  <c:v>-64.433488126496528</c:v>
                </c:pt>
                <c:pt idx="1031">
                  <c:v>-64.719944418685273</c:v>
                </c:pt>
                <c:pt idx="1032">
                  <c:v>-65.006006811028129</c:v>
                </c:pt>
                <c:pt idx="1033">
                  <c:v>-65.29167109937103</c:v>
                </c:pt>
                <c:pt idx="1034">
                  <c:v>-65.576932988559534</c:v>
                </c:pt>
                <c:pt idx="1035">
                  <c:v>-65.861788094139754</c:v>
                </c:pt>
                <c:pt idx="1036">
                  <c:v>-66.146231944110355</c:v>
                </c:pt>
                <c:pt idx="1037">
                  <c:v>-66.430259980724259</c:v>
                </c:pt>
                <c:pt idx="1038">
                  <c:v>-66.713867562344149</c:v>
                </c:pt>
                <c:pt idx="1039">
                  <c:v>-66.997049965350229</c:v>
                </c:pt>
                <c:pt idx="1040">
                  <c:v>-67.279802386103086</c:v>
                </c:pt>
                <c:pt idx="1041">
                  <c:v>-67.56211994296217</c:v>
                </c:pt>
                <c:pt idx="1042">
                  <c:v>-67.843997678360338</c:v>
                </c:pt>
                <c:pt idx="1043">
                  <c:v>-68.125430560935428</c:v>
                </c:pt>
                <c:pt idx="1044">
                  <c:v>-68.406413487719931</c:v>
                </c:pt>
                <c:pt idx="1045">
                  <c:v>-68.686941286388105</c:v>
                </c:pt>
                <c:pt idx="1046">
                  <c:v>-68.96700871756218</c:v>
                </c:pt>
                <c:pt idx="1047">
                  <c:v>-69.24661047717666</c:v>
                </c:pt>
                <c:pt idx="1048">
                  <c:v>-69.525741198901287</c:v>
                </c:pt>
                <c:pt idx="1049">
                  <c:v>-69.804395456622757</c:v>
                </c:pt>
                <c:pt idx="1050">
                  <c:v>-70.082567766984482</c:v>
                </c:pt>
                <c:pt idx="1051">
                  <c:v>-70.360252591984022</c:v>
                </c:pt>
                <c:pt idx="1052">
                  <c:v>-70.637444341627258</c:v>
                </c:pt>
                <c:pt idx="1053">
                  <c:v>-70.914137376639502</c:v>
                </c:pt>
                <c:pt idx="1054">
                  <c:v>-71.190326011231122</c:v>
                </c:pt>
                <c:pt idx="1055">
                  <c:v>-71.466004515918144</c:v>
                </c:pt>
                <c:pt idx="1056">
                  <c:v>-71.741167120394081</c:v>
                </c:pt>
                <c:pt idx="1057">
                  <c:v>-72.015808016454898</c:v>
                </c:pt>
                <c:pt idx="1058">
                  <c:v>-72.289921360971022</c:v>
                </c:pt>
                <c:pt idx="1059">
                  <c:v>-72.563501278909314</c:v>
                </c:pt>
                <c:pt idx="1060">
                  <c:v>-72.836541866397667</c:v>
                </c:pt>
                <c:pt idx="1061">
                  <c:v>-73.109037193834837</c:v>
                </c:pt>
                <c:pt idx="1062">
                  <c:v>-73.380981309039456</c:v>
                </c:pt>
                <c:pt idx="1063">
                  <c:v>-73.652368240437113</c:v>
                </c:pt>
                <c:pt idx="1064">
                  <c:v>-73.923192000281475</c:v>
                </c:pt>
                <c:pt idx="1065">
                  <c:v>-74.193446587908539</c:v>
                </c:pt>
                <c:pt idx="1066">
                  <c:v>-74.463125993017499</c:v>
                </c:pt>
                <c:pt idx="1067">
                  <c:v>-74.732224198977988</c:v>
                </c:pt>
                <c:pt idx="1068">
                  <c:v>-75.000735186157371</c:v>
                </c:pt>
                <c:pt idx="1069">
                  <c:v>-75.268652935266616</c:v>
                </c:pt>
                <c:pt idx="1070">
                  <c:v>-75.535971430717353</c:v>
                </c:pt>
                <c:pt idx="1071">
                  <c:v>-75.802684663991386</c:v>
                </c:pt>
                <c:pt idx="1072">
                  <c:v>-76.068786637012508</c:v>
                </c:pt>
                <c:pt idx="1073">
                  <c:v>-76.334271365519072</c:v>
                </c:pt>
                <c:pt idx="1074">
                  <c:v>-76.59913288243456</c:v>
                </c:pt>
                <c:pt idx="1075">
                  <c:v>-76.863365241227029</c:v>
                </c:pt>
                <c:pt idx="1076">
                  <c:v>-77.126962519255756</c:v>
                </c:pt>
                <c:pt idx="1077">
                  <c:v>-77.389918821100508</c:v>
                </c:pt>
                <c:pt idx="1078">
                  <c:v>-77.652228281865817</c:v>
                </c:pt>
                <c:pt idx="1079">
                  <c:v>-77.913885070457923</c:v>
                </c:pt>
                <c:pt idx="1080">
                  <c:v>-78.174883392827979</c:v>
                </c:pt>
                <c:pt idx="1081">
                  <c:v>-78.435217495176602</c:v>
                </c:pt>
                <c:pt idx="1082">
                  <c:v>-78.694881667114402</c:v>
                </c:pt>
                <c:pt idx="1083">
                  <c:v>-78.953870244774677</c:v>
                </c:pt>
                <c:pt idx="1084">
                  <c:v>-79.212177613871518</c:v>
                </c:pt>
                <c:pt idx="1085">
                  <c:v>-79.469798212698748</c:v>
                </c:pt>
                <c:pt idx="1086">
                  <c:v>-79.726726535065239</c:v>
                </c:pt>
                <c:pt idx="1087">
                  <c:v>-79.982957133161051</c:v>
                </c:pt>
                <c:pt idx="1088">
                  <c:v>-80.238484620350334</c:v>
                </c:pt>
                <c:pt idx="1089">
                  <c:v>-80.493303673885379</c:v>
                </c:pt>
                <c:pt idx="1090">
                  <c:v>-80.747409037537125</c:v>
                </c:pt>
                <c:pt idx="1091">
                  <c:v>-81.000795524139093</c:v>
                </c:pt>
                <c:pt idx="1092">
                  <c:v>-81.2534580180386</c:v>
                </c:pt>
                <c:pt idx="1093">
                  <c:v>-81.505391477452861</c:v>
                </c:pt>
                <c:pt idx="1094">
                  <c:v>-81.756590936724237</c:v>
                </c:pt>
                <c:pt idx="1095">
                  <c:v>-82.007051508473339</c:v>
                </c:pt>
                <c:pt idx="1096">
                  <c:v>-82.256768385644023</c:v>
                </c:pt>
                <c:pt idx="1097">
                  <c:v>-82.505736843438754</c:v>
                </c:pt>
                <c:pt idx="1098">
                  <c:v>-82.753952241141135</c:v>
                </c:pt>
                <c:pt idx="1099">
                  <c:v>-83.001410023823126</c:v>
                </c:pt>
                <c:pt idx="1100">
                  <c:v>-83.248105723933307</c:v>
                </c:pt>
                <c:pt idx="1101">
                  <c:v>-83.494034962766307</c:v>
                </c:pt>
                <c:pt idx="1102">
                  <c:v>-83.739193451810237</c:v>
                </c:pt>
                <c:pt idx="1103">
                  <c:v>-83.983576993971383</c:v>
                </c:pt>
                <c:pt idx="1104">
                  <c:v>-84.227181484675086</c:v>
                </c:pt>
                <c:pt idx="1105">
                  <c:v>-84.470002912841537</c:v>
                </c:pt>
                <c:pt idx="1106">
                  <c:v>-84.712037361737742</c:v>
                </c:pt>
                <c:pt idx="1107">
                  <c:v>-84.953281009704128</c:v>
                </c:pt>
                <c:pt idx="1108">
                  <c:v>-85.193730130757714</c:v>
                </c:pt>
                <c:pt idx="1109">
                  <c:v>-85.433381095070771</c:v>
                </c:pt>
                <c:pt idx="1110">
                  <c:v>-85.672230369328574</c:v>
                </c:pt>
                <c:pt idx="1111">
                  <c:v>-85.910274516966268</c:v>
                </c:pt>
                <c:pt idx="1112">
                  <c:v>-86.147510198286881</c:v>
                </c:pt>
                <c:pt idx="1113">
                  <c:v>-86.383934170463306</c:v>
                </c:pt>
                <c:pt idx="1114">
                  <c:v>-86.619543287427462</c:v>
                </c:pt>
                <c:pt idx="1115">
                  <c:v>-86.854334499647734</c:v>
                </c:pt>
                <c:pt idx="1116">
                  <c:v>-87.08830485380048</c:v>
                </c:pt>
                <c:pt idx="1117">
                  <c:v>-87.321451492338085</c:v>
                </c:pt>
                <c:pt idx="1118">
                  <c:v>-87.553771652957124</c:v>
                </c:pt>
                <c:pt idx="1119">
                  <c:v>-87.785262667972489</c:v>
                </c:pt>
                <c:pt idx="1120">
                  <c:v>-88.015921963600775</c:v>
                </c:pt>
                <c:pt idx="1121">
                  <c:v>-88.245747059158717</c:v>
                </c:pt>
                <c:pt idx="1122">
                  <c:v>-88.47473556618182</c:v>
                </c:pt>
                <c:pt idx="1123">
                  <c:v>-88.702885187467615</c:v>
                </c:pt>
                <c:pt idx="1124">
                  <c:v>-88.930193716051136</c:v>
                </c:pt>
                <c:pt idx="1125">
                  <c:v>-89.156659034116728</c:v>
                </c:pt>
                <c:pt idx="1126">
                  <c:v>-89.382279111853094</c:v>
                </c:pt>
                <c:pt idx="1127">
                  <c:v>-89.607052006257689</c:v>
                </c:pt>
                <c:pt idx="1128">
                  <c:v>-89.83097585989708</c:v>
                </c:pt>
                <c:pt idx="1129">
                  <c:v>-90.05404889962918</c:v>
                </c:pt>
                <c:pt idx="1130">
                  <c:v>-90.27626943529441</c:v>
                </c:pt>
                <c:pt idx="1131">
                  <c:v>-90.497635858382125</c:v>
                </c:pt>
                <c:pt idx="1132">
                  <c:v>-90.718146640679649</c:v>
                </c:pt>
                <c:pt idx="1133">
                  <c:v>-90.937800332909418</c:v>
                </c:pt>
                <c:pt idx="1134">
                  <c:v>-91.156595563362174</c:v>
                </c:pt>
                <c:pt idx="1135">
                  <c:v>-91.374531036532218</c:v>
                </c:pt>
                <c:pt idx="1136">
                  <c:v>-91.591605531760649</c:v>
                </c:pt>
                <c:pt idx="1137">
                  <c:v>-91.807817901895532</c:v>
                </c:pt>
                <c:pt idx="1138">
                  <c:v>-92.023167071971784</c:v>
                </c:pt>
                <c:pt idx="1139">
                  <c:v>-92.237652037920114</c:v>
                </c:pt>
                <c:pt idx="1140">
                  <c:v>-92.451271865309636</c:v>
                </c:pt>
                <c:pt idx="1141">
                  <c:v>-92.66402568813065</c:v>
                </c:pt>
                <c:pt idx="1142">
                  <c:v>-92.87591270762222</c:v>
                </c:pt>
                <c:pt idx="1143">
                  <c:v>-93.08693219115213</c:v>
                </c:pt>
                <c:pt idx="1144">
                  <c:v>-93.297083471151296</c:v>
                </c:pt>
                <c:pt idx="1145">
                  <c:v>-93.506365944112105</c:v>
                </c:pt>
                <c:pt idx="1146">
                  <c:v>-93.714779069649836</c:v>
                </c:pt>
                <c:pt idx="1147">
                  <c:v>-93.922322369636476</c:v>
                </c:pt>
                <c:pt idx="1148">
                  <c:v>-94.1289954274081</c:v>
                </c:pt>
                <c:pt idx="1149">
                  <c:v>-94.3347978870502</c:v>
                </c:pt>
                <c:pt idx="1150">
                  <c:v>-94.539729452765187</c:v>
                </c:pt>
                <c:pt idx="1151">
                  <c:v>-94.743789888323278</c:v>
                </c:pt>
                <c:pt idx="1152">
                  <c:v>-94.946979016601816</c:v>
                </c:pt>
                <c:pt idx="1153">
                  <c:v>-95.1492967192126</c:v>
                </c:pt>
                <c:pt idx="1154">
                  <c:v>-95.350742936220968</c:v>
                </c:pt>
                <c:pt idx="1155">
                  <c:v>-95.551317665958138</c:v>
                </c:pt>
                <c:pt idx="1156">
                  <c:v>-95.75102096492563</c:v>
                </c:pt>
                <c:pt idx="1157">
                  <c:v>-95.949852947795705</c:v>
                </c:pt>
                <c:pt idx="1158">
                  <c:v>-96.1478137875052</c:v>
                </c:pt>
                <c:pt idx="1159">
                  <c:v>-96.344903715443877</c:v>
                </c:pt>
                <c:pt idx="1160">
                  <c:v>-96.54112302173688</c:v>
                </c:pt>
                <c:pt idx="1161">
                  <c:v>-96.736472055619458</c:v>
                </c:pt>
                <c:pt idx="1162">
                  <c:v>-96.9309512259033</c:v>
                </c:pt>
                <c:pt idx="1163">
                  <c:v>-97.124561001532186</c:v>
                </c:pt>
                <c:pt idx="1164">
                  <c:v>-97.317301912224835</c:v>
                </c:pt>
                <c:pt idx="1165">
                  <c:v>-97.5091745492022</c:v>
                </c:pt>
                <c:pt idx="1166">
                  <c:v>-97.700179565997558</c:v>
                </c:pt>
                <c:pt idx="1167">
                  <c:v>-97.890317679343383</c:v>
                </c:pt>
                <c:pt idx="1168">
                  <c:v>-98.079589670134283</c:v>
                </c:pt>
                <c:pt idx="1169">
                  <c:v>-98.267996384459366</c:v>
                </c:pt>
                <c:pt idx="1170">
                  <c:v>-98.455538734702287</c:v>
                </c:pt>
                <c:pt idx="1171">
                  <c:v>-98.642217700701707</c:v>
                </c:pt>
                <c:pt idx="1172">
                  <c:v>-98.828034330969473</c:v>
                </c:pt>
                <c:pt idx="1173">
                  <c:v>-99.012989743960006</c:v>
                </c:pt>
                <c:pt idx="1174">
                  <c:v>-99.197085129385499</c:v>
                </c:pt>
                <c:pt idx="1175">
                  <c:v>-99.380321749572374</c:v>
                </c:pt>
                <c:pt idx="1176">
                  <c:v>-99.5627009408513</c:v>
                </c:pt>
                <c:pt idx="1177">
                  <c:v>-99.744224114976916</c:v>
                </c:pt>
                <c:pt idx="1178">
                  <c:v>-99.92489276056871</c:v>
                </c:pt>
                <c:pt idx="1179">
                  <c:v>-100.10470844456911</c:v>
                </c:pt>
                <c:pt idx="1180">
                  <c:v>-100.28367281370993</c:v>
                </c:pt>
                <c:pt idx="1181">
                  <c:v>-100.4617875959827</c:v>
                </c:pt>
                <c:pt idx="1182">
                  <c:v>-100.63905460210493</c:v>
                </c:pt>
                <c:pt idx="1183">
                  <c:v>-100.81547572697636</c:v>
                </c:pt>
                <c:pt idx="1184">
                  <c:v>-100.99105295111795</c:v>
                </c:pt>
                <c:pt idx="1185">
                  <c:v>-101.16578834208825</c:v>
                </c:pt>
                <c:pt idx="1186">
                  <c:v>-101.33968405586882</c:v>
                </c:pt>
                <c:pt idx="1187">
                  <c:v>-101.51274233821309</c:v>
                </c:pt>
                <c:pt idx="1188">
                  <c:v>-101.68496552595273</c:v>
                </c:pt>
                <c:pt idx="1189">
                  <c:v>-101.85635604825458</c:v>
                </c:pt>
                <c:pt idx="1190">
                  <c:v>-102.02691642782163</c:v>
                </c:pt>
                <c:pt idx="1191">
                  <c:v>-102.19664928203288</c:v>
                </c:pt>
                <c:pt idx="1192">
                  <c:v>-102.36555732401573</c:v>
                </c:pt>
                <c:pt idx="1193">
                  <c:v>-102.53364336364575</c:v>
                </c:pt>
                <c:pt idx="1194">
                  <c:v>-102.70091030846748</c:v>
                </c:pt>
                <c:pt idx="1195">
                  <c:v>-102.86736116453241</c:v>
                </c:pt>
                <c:pt idx="1196">
                  <c:v>-103.0329990371483</c:v>
                </c:pt>
                <c:pt idx="1197">
                  <c:v>-103.19782713153569</c:v>
                </c:pt>
                <c:pt idx="1198">
                  <c:v>-103.36184875338705</c:v>
                </c:pt>
                <c:pt idx="1199">
                  <c:v>-103.52506730932524</c:v>
                </c:pt>
                <c:pt idx="1200">
                  <c:v>-103.68748630725598</c:v>
                </c:pt>
                <c:pt idx="1201">
                  <c:v>-103.84910935661355</c:v>
                </c:pt>
                <c:pt idx="1202">
                  <c:v>-104.00994016849465</c:v>
                </c:pt>
                <c:pt idx="1203">
                  <c:v>-104.16998255567819</c:v>
                </c:pt>
                <c:pt idx="1204">
                  <c:v>-104.3292404325301</c:v>
                </c:pt>
                <c:pt idx="1205">
                  <c:v>-104.48771781478928</c:v>
                </c:pt>
                <c:pt idx="1206">
                  <c:v>-104.64541881923475</c:v>
                </c:pt>
                <c:pt idx="1207">
                  <c:v>-104.80234766323215</c:v>
                </c:pt>
                <c:pt idx="1208">
                  <c:v>-104.95850866415918</c:v>
                </c:pt>
                <c:pt idx="1209">
                  <c:v>-105.11390623870915</c:v>
                </c:pt>
                <c:pt idx="1210">
                  <c:v>-105.26854490207315</c:v>
                </c:pt>
                <c:pt idx="1211">
                  <c:v>-105.42242926700082</c:v>
                </c:pt>
                <c:pt idx="1212">
                  <c:v>-105.57556404274075</c:v>
                </c:pt>
                <c:pt idx="1213">
                  <c:v>-105.72795403386165</c:v>
                </c:pt>
                <c:pt idx="1214">
                  <c:v>-105.87960413895466</c:v>
                </c:pt>
                <c:pt idx="1215">
                  <c:v>-106.03051934922105</c:v>
                </c:pt>
                <c:pt idx="1216">
                  <c:v>-106.18070474694375</c:v>
                </c:pt>
                <c:pt idx="1217">
                  <c:v>-106.33016550384953</c:v>
                </c:pt>
                <c:pt idx="1218">
                  <c:v>-106.47890687936014</c:v>
                </c:pt>
                <c:pt idx="1219">
                  <c:v>-106.62693421873851</c:v>
                </c:pt>
                <c:pt idx="1220">
                  <c:v>-106.77425295113288</c:v>
                </c:pt>
                <c:pt idx="1221">
                  <c:v>-106.92086858752027</c:v>
                </c:pt>
                <c:pt idx="1222">
                  <c:v>-107.06678671855612</c:v>
                </c:pt>
                <c:pt idx="1223">
                  <c:v>-107.21201301233171</c:v>
                </c:pt>
                <c:pt idx="1224">
                  <c:v>-107.35655321204501</c:v>
                </c:pt>
                <c:pt idx="1225">
                  <c:v>-107.50041313358869</c:v>
                </c:pt>
                <c:pt idx="1226">
                  <c:v>-107.64359866305965</c:v>
                </c:pt>
                <c:pt idx="1227">
                  <c:v>-107.78611575419615</c:v>
                </c:pt>
                <c:pt idx="1228">
                  <c:v>-107.92797042574554</c:v>
                </c:pt>
                <c:pt idx="1229">
                  <c:v>-108.06916875876867</c:v>
                </c:pt>
                <c:pt idx="1230">
                  <c:v>-108.20971689388605</c:v>
                </c:pt>
                <c:pt idx="1231">
                  <c:v>-108.34962102847089</c:v>
                </c:pt>
                <c:pt idx="1232">
                  <c:v>-108.48888741379325</c:v>
                </c:pt>
                <c:pt idx="1233">
                  <c:v>-108.62752235212241</c:v>
                </c:pt>
                <c:pt idx="1234">
                  <c:v>-108.76553219379039</c:v>
                </c:pt>
                <c:pt idx="1235">
                  <c:v>-108.9029233342246</c:v>
                </c:pt>
                <c:pt idx="1236">
                  <c:v>-109.03970221095206</c:v>
                </c:pt>
                <c:pt idx="1237">
                  <c:v>-109.17587530058243</c:v>
                </c:pt>
                <c:pt idx="1238">
                  <c:v>-109.31144911577434</c:v>
                </c:pt>
                <c:pt idx="1239">
                  <c:v>-109.44643020219013</c:v>
                </c:pt>
                <c:pt idx="1240">
                  <c:v>-109.58082513544367</c:v>
                </c:pt>
                <c:pt idx="1241">
                  <c:v>-109.71464051804728</c:v>
                </c:pt>
                <c:pt idx="1242">
                  <c:v>-109.84788297636128</c:v>
                </c:pt>
                <c:pt idx="1243">
                  <c:v>-109.98055915755215</c:v>
                </c:pt>
                <c:pt idx="1244">
                  <c:v>-110.1126757265623</c:v>
                </c:pt>
                <c:pt idx="1245">
                  <c:v>-110.24423936309839</c:v>
                </c:pt>
                <c:pt idx="1246">
                  <c:v>-110.37525675863969</c:v>
                </c:pt>
                <c:pt idx="1247">
                  <c:v>-110.50573461347284</c:v>
                </c:pt>
                <c:pt idx="1248">
                  <c:v>-110.6356796337559</c:v>
                </c:pt>
                <c:pt idx="1249">
                  <c:v>-110.76509852861594</c:v>
                </c:pt>
                <c:pt idx="1250">
                  <c:v>-110.89399800728384</c:v>
                </c:pt>
                <c:pt idx="1251">
                  <c:v>-111.02238477626952</c:v>
                </c:pt>
                <c:pt idx="1252">
                  <c:v>-111.15026553658109</c:v>
                </c:pt>
                <c:pt idx="1253">
                  <c:v>-111.2776469809919</c:v>
                </c:pt>
                <c:pt idx="1254">
                  <c:v>-111.40453579135601</c:v>
                </c:pt>
                <c:pt idx="1255">
                  <c:v>-111.53093863597798</c:v>
                </c:pt>
                <c:pt idx="1256">
                  <c:v>-111.65686216703722</c:v>
                </c:pt>
                <c:pt idx="1257">
                  <c:v>-111.78231301807008</c:v>
                </c:pt>
                <c:pt idx="1258">
                  <c:v>-111.90729780151207</c:v>
                </c:pt>
                <c:pt idx="1259">
                  <c:v>-112.03182310630211</c:v>
                </c:pt>
                <c:pt idx="1260">
                  <c:v>-112.15589549554963</c:v>
                </c:pt>
                <c:pt idx="1261">
                  <c:v>-112.27952150426788</c:v>
                </c:pt>
                <c:pt idx="1262">
                  <c:v>-112.40270763717383</c:v>
                </c:pt>
                <c:pt idx="1263">
                  <c:v>-112.52546036655593</c:v>
                </c:pt>
                <c:pt idx="1264">
                  <c:v>-112.64778613021033</c:v>
                </c:pt>
                <c:pt idx="1265">
                  <c:v>-112.76969132944869</c:v>
                </c:pt>
                <c:pt idx="1266">
                  <c:v>-112.89118232717458</c:v>
                </c:pt>
                <c:pt idx="1267">
                  <c:v>-113.01226544603396</c:v>
                </c:pt>
                <c:pt idx="1268">
                  <c:v>-113.13294696663468</c:v>
                </c:pt>
                <c:pt idx="1269">
                  <c:v>-113.25323312583912</c:v>
                </c:pt>
                <c:pt idx="1270">
                  <c:v>-113.37313011513015</c:v>
                </c:pt>
                <c:pt idx="1271">
                  <c:v>-113.49264407904758</c:v>
                </c:pt>
                <c:pt idx="1272">
                  <c:v>-113.61178111369703</c:v>
                </c:pt>
                <c:pt idx="1273">
                  <c:v>-113.7305472653313</c:v>
                </c:pt>
                <c:pt idx="1274">
                  <c:v>-113.84894852900239</c:v>
                </c:pt>
                <c:pt idx="1275">
                  <c:v>-113.9669908472848</c:v>
                </c:pt>
                <c:pt idx="1276">
                  <c:v>-114.08468010906873</c:v>
                </c:pt>
                <c:pt idx="1277">
                  <c:v>-114.20202214842288</c:v>
                </c:pt>
                <c:pt idx="1278">
                  <c:v>-114.3190227435266</c:v>
                </c:pt>
                <c:pt idx="1279">
                  <c:v>-114.43568761566888</c:v>
                </c:pt>
                <c:pt idx="1280">
                  <c:v>-114.55202242831525</c:v>
                </c:pt>
                <c:pt idx="1281">
                  <c:v>-114.66803278623948</c:v>
                </c:pt>
                <c:pt idx="1282">
                  <c:v>-114.78372423472075</c:v>
                </c:pt>
                <c:pt idx="1283">
                  <c:v>-114.89910225880399</c:v>
                </c:pt>
                <c:pt idx="1284">
                  <c:v>-115.01417228262204</c:v>
                </c:pt>
                <c:pt idx="1285">
                  <c:v>-115.12893966877989</c:v>
                </c:pt>
                <c:pt idx="1286">
                  <c:v>-115.24340971779716</c:v>
                </c:pt>
                <c:pt idx="1287">
                  <c:v>-115.35758766760999</c:v>
                </c:pt>
                <c:pt idx="1288">
                  <c:v>-115.47147869312792</c:v>
                </c:pt>
                <c:pt idx="1289">
                  <c:v>-115.5850879058484</c:v>
                </c:pt>
                <c:pt idx="1290">
                  <c:v>-115.69842035352326</c:v>
                </c:pt>
                <c:pt idx="1291">
                  <c:v>-115.81148101987824</c:v>
                </c:pt>
                <c:pt idx="1292">
                  <c:v>-115.92427482438289</c:v>
                </c:pt>
                <c:pt idx="1293">
                  <c:v>-116.03680662207005</c:v>
                </c:pt>
                <c:pt idx="1294">
                  <c:v>-116.14908120340246</c:v>
                </c:pt>
                <c:pt idx="1295">
                  <c:v>-116.26110329418626</c:v>
                </c:pt>
                <c:pt idx="1296">
                  <c:v>-116.37287755552778</c:v>
                </c:pt>
                <c:pt idx="1297">
                  <c:v>-116.48440858383468</c:v>
                </c:pt>
                <c:pt idx="1298">
                  <c:v>-116.59570091085692</c:v>
                </c:pt>
                <c:pt idx="1299">
                  <c:v>-116.7067590037687</c:v>
                </c:pt>
                <c:pt idx="1300">
                  <c:v>-116.81758726528864</c:v>
                </c:pt>
                <c:pt idx="1301">
                  <c:v>-116.92819003383548</c:v>
                </c:pt>
                <c:pt idx="1302">
                  <c:v>-117.03857158372043</c:v>
                </c:pt>
                <c:pt idx="1303">
                  <c:v>-117.1487361253723</c:v>
                </c:pt>
                <c:pt idx="1304">
                  <c:v>-117.2586878055952</c:v>
                </c:pt>
                <c:pt idx="1305">
                  <c:v>-117.36843070785697</c:v>
                </c:pt>
                <c:pt idx="1306">
                  <c:v>-117.47796885260678</c:v>
                </c:pt>
                <c:pt idx="1307">
                  <c:v>-117.58730619762042</c:v>
                </c:pt>
                <c:pt idx="1308">
                  <c:v>-117.69644663837269</c:v>
                </c:pt>
                <c:pt idx="1309">
                  <c:v>-117.80539400843411</c:v>
                </c:pt>
                <c:pt idx="1310">
                  <c:v>-117.91415207989218</c:v>
                </c:pt>
                <c:pt idx="1311">
                  <c:v>-118.02272456379447</c:v>
                </c:pt>
                <c:pt idx="1312">
                  <c:v>-118.13111511061335</c:v>
                </c:pt>
                <c:pt idx="1313">
                  <c:v>-118.23932731073036</c:v>
                </c:pt>
                <c:pt idx="1314">
                  <c:v>-118.34736469493961</c:v>
                </c:pt>
                <c:pt idx="1315">
                  <c:v>-118.45523073496781</c:v>
                </c:pt>
                <c:pt idx="1316">
                  <c:v>-118.56292884401248</c:v>
                </c:pt>
                <c:pt idx="1317">
                  <c:v>-118.67046237729339</c:v>
                </c:pt>
                <c:pt idx="1318">
                  <c:v>-118.77783463261906</c:v>
                </c:pt>
                <c:pt idx="1319">
                  <c:v>-118.88504885096745</c:v>
                </c:pt>
                <c:pt idx="1320">
                  <c:v>-118.99210821707625</c:v>
                </c:pt>
                <c:pt idx="1321">
                  <c:v>-119.09901586004656</c:v>
                </c:pt>
                <c:pt idx="1322">
                  <c:v>-119.20577485395548</c:v>
                </c:pt>
                <c:pt idx="1323">
                  <c:v>-119.31238821847815</c:v>
                </c:pt>
                <c:pt idx="1324">
                  <c:v>-119.41885891951857</c:v>
                </c:pt>
                <c:pt idx="1325">
                  <c:v>-119.52518986984713</c:v>
                </c:pt>
                <c:pt idx="1326">
                  <c:v>-119.63138392974494</c:v>
                </c:pt>
                <c:pt idx="1327">
                  <c:v>-119.73744390765454</c:v>
                </c:pt>
                <c:pt idx="1328">
                  <c:v>-119.84337256083508</c:v>
                </c:pt>
                <c:pt idx="1329">
                  <c:v>-119.94917259602173</c:v>
                </c:pt>
                <c:pt idx="1330">
                  <c:v>-120.05484667008928</c:v>
                </c:pt>
                <c:pt idx="1331">
                  <c:v>-120.16039739071844</c:v>
                </c:pt>
                <c:pt idx="1332">
                  <c:v>-120.26582731706377</c:v>
                </c:pt>
                <c:pt idx="1333">
                  <c:v>-120.37113896042413</c:v>
                </c:pt>
                <c:pt idx="1334">
                  <c:v>-120.47633478491385</c:v>
                </c:pt>
                <c:pt idx="1335">
                  <c:v>-120.58141720813458</c:v>
                </c:pt>
                <c:pt idx="1336">
                  <c:v>-120.68638860184605</c:v>
                </c:pt>
                <c:pt idx="1337">
                  <c:v>-120.79125129263849</c:v>
                </c:pt>
                <c:pt idx="1338">
                  <c:v>-120.89600756260145</c:v>
                </c:pt>
                <c:pt idx="1339">
                  <c:v>-121.00065964999288</c:v>
                </c:pt>
                <c:pt idx="1340">
                  <c:v>-121.10520974990551</c:v>
                </c:pt>
                <c:pt idx="1341">
                  <c:v>-121.20966001493109</c:v>
                </c:pt>
                <c:pt idx="1342">
                  <c:v>-121.31401255582179</c:v>
                </c:pt>
                <c:pt idx="1343">
                  <c:v>-121.41826944214804</c:v>
                </c:pt>
                <c:pt idx="1344">
                  <c:v>-121.52243270295415</c:v>
                </c:pt>
                <c:pt idx="1345">
                  <c:v>-121.62650432740833</c:v>
                </c:pt>
                <c:pt idx="1346">
                  <c:v>-121.73048626545017</c:v>
                </c:pt>
                <c:pt idx="1347">
                  <c:v>-121.83438042843261</c:v>
                </c:pt>
                <c:pt idx="1348">
                  <c:v>-121.93818868975984</c:v>
                </c:pt>
                <c:pt idx="1349">
                  <c:v>-122.04191288551979</c:v>
                </c:pt>
                <c:pt idx="1350">
                  <c:v>-122.14555481511186</c:v>
                </c:pt>
                <c:pt idx="1351">
                  <c:v>-122.24911624186889</c:v>
                </c:pt>
                <c:pt idx="1352">
                  <c:v>-122.35259889367354</c:v>
                </c:pt>
                <c:pt idx="1353">
                  <c:v>-122.4560044635693</c:v>
                </c:pt>
                <c:pt idx="1354">
                  <c:v>-122.55933461036456</c:v>
                </c:pt>
                <c:pt idx="1355">
                  <c:v>-122.66259095923181</c:v>
                </c:pt>
                <c:pt idx="1356">
                  <c:v>-122.76577510229896</c:v>
                </c:pt>
                <c:pt idx="1357">
                  <c:v>-122.86888859923606</c:v>
                </c:pt>
                <c:pt idx="1358">
                  <c:v>-122.97193297783377</c:v>
                </c:pt>
                <c:pt idx="1359">
                  <c:v>-123.07490973457621</c:v>
                </c:pt>
                <c:pt idx="1360">
                  <c:v>-123.17782033520665</c:v>
                </c:pt>
                <c:pt idx="1361">
                  <c:v>-123.28066621528615</c:v>
                </c:pt>
                <c:pt idx="1362">
                  <c:v>-123.38344878074606</c:v>
                </c:pt>
                <c:pt idx="1363">
                  <c:v>-123.48616940843259</c:v>
                </c:pt>
                <c:pt idx="1364">
                  <c:v>-123.58882944664444</c:v>
                </c:pt>
                <c:pt idx="1365">
                  <c:v>-123.69143021566421</c:v>
                </c:pt>
                <c:pt idx="1366">
                  <c:v>-123.79397300828145</c:v>
                </c:pt>
                <c:pt idx="1367">
                  <c:v>-123.89645909030958</c:v>
                </c:pt>
                <c:pt idx="1368">
                  <c:v>-123.99888970109473</c:v>
                </c:pt>
                <c:pt idx="1369">
                  <c:v>-124.1012660540178</c:v>
                </c:pt>
                <c:pt idx="1370">
                  <c:v>-124.20358933698944</c:v>
                </c:pt>
                <c:pt idx="1371">
                  <c:v>-124.30586071293726</c:v>
                </c:pt>
                <c:pt idx="1372">
                  <c:v>-124.40808132028671</c:v>
                </c:pt>
                <c:pt idx="1373">
                  <c:v>-124.51025227343322</c:v>
                </c:pt>
                <c:pt idx="1374">
                  <c:v>-124.61237466320894</c:v>
                </c:pt>
                <c:pt idx="1375">
                  <c:v>-124.71444955734101</c:v>
                </c:pt>
                <c:pt idx="1376">
                  <c:v>-124.81647800090279</c:v>
                </c:pt>
                <c:pt idx="1377">
                  <c:v>-124.91846101675907</c:v>
                </c:pt>
                <c:pt idx="1378">
                  <c:v>-125.02039960600236</c:v>
                </c:pt>
                <c:pt idx="1379">
                  <c:v>-125.12229474838355</c:v>
                </c:pt>
                <c:pt idx="1380">
                  <c:v>-125.22414740273541</c:v>
                </c:pt>
                <c:pt idx="1381">
                  <c:v>-125.32595850738801</c:v>
                </c:pt>
                <c:pt idx="1382">
                  <c:v>-125.42772898057879</c:v>
                </c:pt>
                <c:pt idx="1383">
                  <c:v>-125.52945972085459</c:v>
                </c:pt>
                <c:pt idx="1384">
                  <c:v>-125.63115160746692</c:v>
                </c:pt>
                <c:pt idx="1385">
                  <c:v>-125.73280550076166</c:v>
                </c:pt>
                <c:pt idx="1386">
                  <c:v>-125.83442224256038</c:v>
                </c:pt>
                <c:pt idx="1387">
                  <c:v>-125.9360026565362</c:v>
                </c:pt>
                <c:pt idx="1388">
                  <c:v>-126.03754754858257</c:v>
                </c:pt>
                <c:pt idx="1389">
                  <c:v>-126.13905770717597</c:v>
                </c:pt>
                <c:pt idx="1390">
                  <c:v>-126.24053390373156</c:v>
                </c:pt>
                <c:pt idx="1391">
                  <c:v>-126.34197689295311</c:v>
                </c:pt>
                <c:pt idx="1392">
                  <c:v>-126.44338741317604</c:v>
                </c:pt>
                <c:pt idx="1393">
                  <c:v>-126.54476618670481</c:v>
                </c:pt>
                <c:pt idx="1394">
                  <c:v>-126.64611392014362</c:v>
                </c:pt>
                <c:pt idx="1395">
                  <c:v>-126.74743130472163</c:v>
                </c:pt>
                <c:pt idx="1396">
                  <c:v>-126.84871901661168</c:v>
                </c:pt>
                <c:pt idx="1397">
                  <c:v>-126.94997771724312</c:v>
                </c:pt>
                <c:pt idx="1398">
                  <c:v>-127.05120805360936</c:v>
                </c:pt>
                <c:pt idx="1399">
                  <c:v>-127.15241065856895</c:v>
                </c:pt>
                <c:pt idx="1400">
                  <c:v>-127.25358615114146</c:v>
                </c:pt>
              </c:numCache>
            </c:numRef>
          </c:yVal>
          <c:smooth val="1"/>
        </c:ser>
        <c:dLbls>
          <c:showLegendKey val="0"/>
          <c:showVal val="0"/>
          <c:showCatName val="0"/>
          <c:showSerName val="0"/>
          <c:showPercent val="0"/>
          <c:showBubbleSize val="0"/>
        </c:dLbls>
        <c:axId val="49122688"/>
        <c:axId val="49123264"/>
      </c:scatterChart>
      <c:scatterChart>
        <c:scatterStyle val="smoothMarker"/>
        <c:varyColors val="0"/>
        <c:ser>
          <c:idx val="1"/>
          <c:order val="1"/>
          <c:tx>
            <c:strRef>
              <c:f>'Control Loop'!$F$37</c:f>
              <c:strCache>
                <c:ptCount val="1"/>
                <c:pt idx="0">
                  <c:v>C/O Phase</c:v>
                </c:pt>
              </c:strCache>
            </c:strRef>
          </c:tx>
          <c:marker>
            <c:symbol val="none"/>
          </c:marker>
          <c:xVal>
            <c:numRef>
              <c:f>'Control Loop'!$D$38:$D$1438</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Loop'!$F$38:$F$1438</c:f>
              <c:numCache>
                <c:formatCode>General</c:formatCode>
                <c:ptCount val="1401"/>
                <c:pt idx="0">
                  <c:v>-1.2393371237079374</c:v>
                </c:pt>
                <c:pt idx="1">
                  <c:v>-1.2536834393521987</c:v>
                </c:pt>
                <c:pt idx="2">
                  <c:v>-1.2681957183035901</c:v>
                </c:pt>
                <c:pt idx="3">
                  <c:v>-1.2828758767357331</c:v>
                </c:pt>
                <c:pt idx="4">
                  <c:v>-1.2977258528142055</c:v>
                </c:pt>
                <c:pt idx="5">
                  <c:v>-1.3127476069443456</c:v>
                </c:pt>
                <c:pt idx="6">
                  <c:v>-1.3279431220216518</c:v>
                </c:pt>
                <c:pt idx="7">
                  <c:v>-1.3433144036848279</c:v>
                </c:pt>
                <c:pt idx="8">
                  <c:v>-1.3588634805714879</c:v>
                </c:pt>
                <c:pt idx="9">
                  <c:v>-1.3745924045766078</c:v>
                </c:pt>
                <c:pt idx="10">
                  <c:v>-1.3905032511135946</c:v>
                </c:pt>
                <c:pt idx="11">
                  <c:v>-1.4065981193782275</c:v>
                </c:pt>
                <c:pt idx="12">
                  <c:v>-1.4228791326152297</c:v>
                </c:pt>
                <c:pt idx="13">
                  <c:v>-1.4393484383877015</c:v>
                </c:pt>
                <c:pt idx="14">
                  <c:v>-1.4560082088493109</c:v>
                </c:pt>
                <c:pt idx="15">
                  <c:v>-1.4728606410193523</c:v>
                </c:pt>
                <c:pt idx="16">
                  <c:v>-1.4899079570605922</c:v>
                </c:pt>
                <c:pt idx="17">
                  <c:v>-1.5071524045600353</c:v>
                </c:pt>
                <c:pt idx="18">
                  <c:v>-1.5245962568125602</c:v>
                </c:pt>
                <c:pt idx="19">
                  <c:v>-1.5422418131074305</c:v>
                </c:pt>
                <c:pt idx="20">
                  <c:v>-1.5600913990177994</c:v>
                </c:pt>
                <c:pt idx="21">
                  <c:v>-1.5781473666930537</c:v>
                </c:pt>
                <c:pt idx="22">
                  <c:v>-1.5964120951542984</c:v>
                </c:pt>
                <c:pt idx="23">
                  <c:v>-1.6148879905926403</c:v>
                </c:pt>
                <c:pt idx="24">
                  <c:v>-1.6335774866705846</c:v>
                </c:pt>
                <c:pt idx="25">
                  <c:v>-1.6524830448264789</c:v>
                </c:pt>
                <c:pt idx="26">
                  <c:v>-1.6716071545819267</c:v>
                </c:pt>
                <c:pt idx="27">
                  <c:v>-1.6909523338523271</c:v>
                </c:pt>
                <c:pt idx="28">
                  <c:v>-1.7105211292604159</c:v>
                </c:pt>
                <c:pt idx="29">
                  <c:v>-1.7303161164530527</c:v>
                </c:pt>
                <c:pt idx="30">
                  <c:v>-1.7503399004209794</c:v>
                </c:pt>
                <c:pt idx="31">
                  <c:v>-1.7705951158217486</c:v>
                </c:pt>
                <c:pt idx="32">
                  <c:v>-1.7910844273059254</c:v>
                </c:pt>
                <c:pt idx="33">
                  <c:v>-1.8118105298462321</c:v>
                </c:pt>
                <c:pt idx="34">
                  <c:v>-1.8327761490700754</c:v>
                </c:pt>
                <c:pt idx="35">
                  <c:v>-1.8539840415952067</c:v>
                </c:pt>
                <c:pt idx="36">
                  <c:v>-1.8754369953685557</c:v>
                </c:pt>
                <c:pt idx="37">
                  <c:v>-1.8971378300082817</c:v>
                </c:pt>
                <c:pt idx="38">
                  <c:v>-1.9190893971491785</c:v>
                </c:pt>
                <c:pt idx="39">
                  <c:v>-1.9412945807912172</c:v>
                </c:pt>
                <c:pt idx="40">
                  <c:v>-1.9637562976513756</c:v>
                </c:pt>
                <c:pt idx="41">
                  <c:v>-1.9864774975187705</c:v>
                </c:pt>
                <c:pt idx="42">
                  <c:v>-2.0094611636130657</c:v>
                </c:pt>
                <c:pt idx="43">
                  <c:v>-2.0327103129461297</c:v>
                </c:pt>
                <c:pt idx="44">
                  <c:v>-2.0562279966870896</c:v>
                </c:pt>
                <c:pt idx="45">
                  <c:v>-2.0800173005305682</c:v>
                </c:pt>
                <c:pt idx="46">
                  <c:v>-2.1040813450683453</c:v>
                </c:pt>
                <c:pt idx="47">
                  <c:v>-2.1284232861643142</c:v>
                </c:pt>
                <c:pt idx="48">
                  <c:v>-2.1530463153327259</c:v>
                </c:pt>
                <c:pt idx="49">
                  <c:v>-2.1779536601197562</c:v>
                </c:pt>
                <c:pt idx="50">
                  <c:v>-2.2031485844884982</c:v>
                </c:pt>
                <c:pt idx="51">
                  <c:v>-2.2286343892071812</c:v>
                </c:pt>
                <c:pt idx="52">
                  <c:v>-2.2544144122407737</c:v>
                </c:pt>
                <c:pt idx="53">
                  <c:v>-2.2804920291458948</c:v>
                </c:pt>
                <c:pt idx="54">
                  <c:v>-2.3068706534690806</c:v>
                </c:pt>
                <c:pt idx="55">
                  <c:v>-2.3335537371483492</c:v>
                </c:pt>
                <c:pt idx="56">
                  <c:v>-2.3605447709180805</c:v>
                </c:pt>
                <c:pt idx="57">
                  <c:v>-2.3878472847172438</c:v>
                </c:pt>
                <c:pt idx="58">
                  <c:v>-2.415464848100827</c:v>
                </c:pt>
                <c:pt idx="59">
                  <c:v>-2.4434010706546898</c:v>
                </c:pt>
                <c:pt idx="60">
                  <c:v>-2.4716596024136051</c:v>
                </c:pt>
                <c:pt idx="61">
                  <c:v>-2.500244134282561</c:v>
                </c:pt>
                <c:pt idx="62">
                  <c:v>-2.5291583984613037</c:v>
                </c:pt>
                <c:pt idx="63">
                  <c:v>-2.5584061688722235</c:v>
                </c:pt>
                <c:pt idx="64">
                  <c:v>-2.5879912615912333</c:v>
                </c:pt>
                <c:pt idx="65">
                  <c:v>-2.6179175352819963</c:v>
                </c:pt>
                <c:pt idx="66">
                  <c:v>-2.6481888916332728</c:v>
                </c:pt>
                <c:pt idx="67">
                  <c:v>-2.6788092757993445</c:v>
                </c:pt>
                <c:pt idx="68">
                  <c:v>-2.7097826768435964</c:v>
                </c:pt>
                <c:pt idx="69">
                  <c:v>-2.7411131281851011</c:v>
                </c:pt>
                <c:pt idx="70">
                  <c:v>-2.7728047080483109</c:v>
                </c:pt>
                <c:pt idx="71">
                  <c:v>-2.8048615399156782</c:v>
                </c:pt>
                <c:pt idx="72">
                  <c:v>-2.8372877929832163</c:v>
                </c:pt>
                <c:pt idx="73">
                  <c:v>-2.8700876826190425</c:v>
                </c:pt>
                <c:pt idx="74">
                  <c:v>-2.9032654708247003</c:v>
                </c:pt>
                <c:pt idx="75">
                  <c:v>-2.9368254666993145</c:v>
                </c:pt>
                <c:pt idx="76">
                  <c:v>-2.9707720269064937</c:v>
                </c:pt>
                <c:pt idx="77">
                  <c:v>-3.0051095561439496</c:v>
                </c:pt>
                <c:pt idx="78">
                  <c:v>-3.0398425076157274</c:v>
                </c:pt>
                <c:pt idx="79">
                  <c:v>-3.074975383506998</c:v>
                </c:pt>
                <c:pt idx="80">
                  <c:v>-3.1105127354613487</c:v>
                </c:pt>
                <c:pt idx="81">
                  <c:v>-3.1464591650605263</c:v>
                </c:pt>
                <c:pt idx="82">
                  <c:v>-3.1828193243064895</c:v>
                </c:pt>
                <c:pt idx="83">
                  <c:v>-3.2195979161057644</c:v>
                </c:pt>
                <c:pt idx="84">
                  <c:v>-3.2567996947559412</c:v>
                </c:pt>
                <c:pt idx="85">
                  <c:v>-3.2944294664342584</c:v>
                </c:pt>
                <c:pt idx="86">
                  <c:v>-3.3324920896882126</c:v>
                </c:pt>
                <c:pt idx="87">
                  <c:v>-3.3709924759280496</c:v>
                </c:pt>
                <c:pt idx="88">
                  <c:v>-3.4099355899209951</c:v>
                </c:pt>
                <c:pt idx="89">
                  <c:v>-3.4493264502871721</c:v>
                </c:pt>
                <c:pt idx="90">
                  <c:v>-3.4891701299971323</c:v>
                </c:pt>
                <c:pt idx="91">
                  <c:v>-3.5294717568707199</c:v>
                </c:pt>
                <c:pt idx="92">
                  <c:v>-3.5702365140772727</c:v>
                </c:pt>
                <c:pt idx="93">
                  <c:v>-3.6114696406370528</c:v>
                </c:pt>
                <c:pt idx="94">
                  <c:v>-3.6531764319235296</c:v>
                </c:pt>
                <c:pt idx="95">
                  <c:v>-3.6953622401667414</c:v>
                </c:pt>
                <c:pt idx="96">
                  <c:v>-3.7380324749571834</c:v>
                </c:pt>
                <c:pt idx="97">
                  <c:v>-3.7811926037503634</c:v>
                </c:pt>
                <c:pt idx="98">
                  <c:v>-3.8248481523716831</c:v>
                </c:pt>
                <c:pt idx="99">
                  <c:v>-3.8690047055215389</c:v>
                </c:pt>
                <c:pt idx="100">
                  <c:v>-3.913667907280419</c:v>
                </c:pt>
                <c:pt idx="101">
                  <c:v>-3.9588434616138191</c:v>
                </c:pt>
                <c:pt idx="102">
                  <c:v>-4.004537132876786</c:v>
                </c:pt>
                <c:pt idx="103">
                  <c:v>-4.0507547463178266</c:v>
                </c:pt>
                <c:pt idx="104">
                  <c:v>-4.0975021885820455</c:v>
                </c:pt>
                <c:pt idx="105">
                  <c:v>-4.1447854082131697</c:v>
                </c:pt>
                <c:pt idx="106">
                  <c:v>-4.1926104161543245</c:v>
                </c:pt>
                <c:pt idx="107">
                  <c:v>-4.2409832862472392</c:v>
                </c:pt>
                <c:pt idx="108">
                  <c:v>-4.2899101557296504</c:v>
                </c:pt>
                <c:pt idx="109">
                  <c:v>-4.3393972257306102</c:v>
                </c:pt>
                <c:pt idx="110">
                  <c:v>-4.3894507617634675</c:v>
                </c:pt>
                <c:pt idx="111">
                  <c:v>-4.4400770942161492</c:v>
                </c:pt>
                <c:pt idx="112">
                  <c:v>-4.4912826188384578</c:v>
                </c:pt>
                <c:pt idx="113">
                  <c:v>-4.5430737972262065</c:v>
                </c:pt>
                <c:pt idx="114">
                  <c:v>-4.5954571573015324</c:v>
                </c:pt>
                <c:pt idx="115">
                  <c:v>-4.648439293789429</c:v>
                </c:pt>
                <c:pt idx="116">
                  <c:v>-4.7020268686898525</c:v>
                </c:pt>
                <c:pt idx="117">
                  <c:v>-4.7562266117452134</c:v>
                </c:pt>
                <c:pt idx="118">
                  <c:v>-4.8110453209026733</c:v>
                </c:pt>
                <c:pt idx="119">
                  <c:v>-4.86648986277108</c:v>
                </c:pt>
                <c:pt idx="120">
                  <c:v>-4.92256717307197</c:v>
                </c:pt>
                <c:pt idx="121">
                  <c:v>-4.979284257084168</c:v>
                </c:pt>
                <c:pt idx="122">
                  <c:v>-5.0366481900817073</c:v>
                </c:pt>
                <c:pt idx="123">
                  <c:v>-5.0946661177644827</c:v>
                </c:pt>
                <c:pt idx="124">
                  <c:v>-5.15334525668111</c:v>
                </c:pt>
                <c:pt idx="125">
                  <c:v>-5.2126928946436983</c:v>
                </c:pt>
                <c:pt idx="126">
                  <c:v>-5.2727163911337325</c:v>
                </c:pt>
                <c:pt idx="127">
                  <c:v>-5.3334231776987764</c:v>
                </c:pt>
                <c:pt idx="128">
                  <c:v>-5.3948207583393382</c:v>
                </c:pt>
                <c:pt idx="129">
                  <c:v>-5.4569167098852889</c:v>
                </c:pt>
                <c:pt idx="130">
                  <c:v>-5.5197186823612858</c:v>
                </c:pt>
                <c:pt idx="131">
                  <c:v>-5.583234399340645</c:v>
                </c:pt>
                <c:pt idx="132">
                  <c:v>-5.647471658286868</c:v>
                </c:pt>
                <c:pt idx="133">
                  <c:v>-5.7124383308823043</c:v>
                </c:pt>
                <c:pt idx="134">
                  <c:v>-5.778142363343286</c:v>
                </c:pt>
                <c:pt idx="135">
                  <c:v>-5.8445917767207662</c:v>
                </c:pt>
                <c:pt idx="136">
                  <c:v>-5.9117946671861477</c:v>
                </c:pt>
                <c:pt idx="137">
                  <c:v>-5.979759206301269</c:v>
                </c:pt>
                <c:pt idx="138">
                  <c:v>-6.0484936412715768</c:v>
                </c:pt>
                <c:pt idx="139">
                  <c:v>-6.1180062951825471</c:v>
                </c:pt>
                <c:pt idx="140">
                  <c:v>-6.1883055672173892</c:v>
                </c:pt>
                <c:pt idx="141">
                  <c:v>-6.2593999328554695</c:v>
                </c:pt>
                <c:pt idx="142">
                  <c:v>-6.3312979440517339</c:v>
                </c:pt>
                <c:pt idx="143">
                  <c:v>-6.4040082293943899</c:v>
                </c:pt>
                <c:pt idx="144">
                  <c:v>-6.4775394942412898</c:v>
                </c:pt>
                <c:pt idx="145">
                  <c:v>-6.5519005208333372</c:v>
                </c:pt>
                <c:pt idx="146">
                  <c:v>-6.6271001683841257</c:v>
                </c:pt>
                <c:pt idx="147">
                  <c:v>-6.7031473731449376</c:v>
                </c:pt>
                <c:pt idx="148">
                  <c:v>-6.7800511484439303</c:v>
                </c:pt>
                <c:pt idx="149">
                  <c:v>-6.8578205846980298</c:v>
                </c:pt>
                <c:pt idx="150">
                  <c:v>-6.9364648493970424</c:v>
                </c:pt>
                <c:pt idx="151">
                  <c:v>-7.015993187058311</c:v>
                </c:pt>
                <c:pt idx="152">
                  <c:v>-7.0964149191512762</c:v>
                </c:pt>
                <c:pt idx="153">
                  <c:v>-7.1777394439898226</c:v>
                </c:pt>
                <c:pt idx="154">
                  <c:v>-7.2599762365922507</c:v>
                </c:pt>
                <c:pt idx="155">
                  <c:v>-7.3431348485064367</c:v>
                </c:pt>
                <c:pt idx="156">
                  <c:v>-7.427224907599947</c:v>
                </c:pt>
                <c:pt idx="157">
                  <c:v>-7.5122561178127318</c:v>
                </c:pt>
                <c:pt idx="158">
                  <c:v>-7.5982382588712118</c:v>
                </c:pt>
                <c:pt idx="159">
                  <c:v>-7.685181185963728</c:v>
                </c:pt>
                <c:pt idx="160">
                  <c:v>-7.7730948293729938</c:v>
                </c:pt>
                <c:pt idx="161">
                  <c:v>-7.861989194066699</c:v>
                </c:pt>
                <c:pt idx="162">
                  <c:v>-7.9518743592436874</c:v>
                </c:pt>
                <c:pt idx="163">
                  <c:v>-8.0427604778330863</c:v>
                </c:pt>
                <c:pt idx="164">
                  <c:v>-8.1346577759466641</c:v>
                </c:pt>
                <c:pt idx="165">
                  <c:v>-8.2275765522816311</c:v>
                </c:pt>
                <c:pt idx="166">
                  <c:v>-8.3215271774714523</c:v>
                </c:pt>
                <c:pt idx="167">
                  <c:v>-8.4165200933843849</c:v>
                </c:pt>
                <c:pt idx="168">
                  <c:v>-8.5125658123671162</c:v>
                </c:pt>
                <c:pt idx="169">
                  <c:v>-8.6096749164314446</c:v>
                </c:pt>
                <c:pt idx="170">
                  <c:v>-8.7078580563821184</c:v>
                </c:pt>
                <c:pt idx="171">
                  <c:v>-8.8071259508849611</c:v>
                </c:pt>
                <c:pt idx="172">
                  <c:v>-8.9074893854709938</c:v>
                </c:pt>
                <c:pt idx="173">
                  <c:v>-9.0089592114771495</c:v>
                </c:pt>
                <c:pt idx="174">
                  <c:v>-9.1115463449195477</c:v>
                </c:pt>
                <c:pt idx="175">
                  <c:v>-9.2152617652982105</c:v>
                </c:pt>
                <c:pt idx="176">
                  <c:v>-9.3201165143301008</c:v>
                </c:pt>
                <c:pt idx="177">
                  <c:v>-9.4261216946088098</c:v>
                </c:pt>
                <c:pt idx="178">
                  <c:v>-9.5332884681899035</c:v>
                </c:pt>
                <c:pt idx="179">
                  <c:v>-9.6416280550963549</c:v>
                </c:pt>
                <c:pt idx="180">
                  <c:v>-9.7511517317451375</c:v>
                </c:pt>
                <c:pt idx="181">
                  <c:v>-9.8618708292900354</c:v>
                </c:pt>
                <c:pt idx="182">
                  <c:v>-9.9737967318799168</c:v>
                </c:pt>
                <c:pt idx="183">
                  <c:v>-10.086940874829379</c:v>
                </c:pt>
                <c:pt idx="184">
                  <c:v>-10.201314742698447</c:v>
                </c:pt>
                <c:pt idx="185">
                  <c:v>-10.316929867279885</c:v>
                </c:pt>
                <c:pt idx="186">
                  <c:v>-10.433797825490995</c:v>
                </c:pt>
                <c:pt idx="187">
                  <c:v>-10.551930237167825</c:v>
                </c:pt>
                <c:pt idx="188">
                  <c:v>-10.671338762757378</c:v>
                </c:pt>
                <c:pt idx="189">
                  <c:v>-10.792035100907523</c:v>
                </c:pt>
                <c:pt idx="190">
                  <c:v>-10.914030985950095</c:v>
                </c:pt>
                <c:pt idx="191">
                  <c:v>-11.037338185274697</c:v>
                </c:pt>
                <c:pt idx="192">
                  <c:v>-11.161968496591147</c:v>
                </c:pt>
                <c:pt idx="193">
                  <c:v>-11.287933745077241</c:v>
                </c:pt>
                <c:pt idx="194">
                  <c:v>-11.41524578040803</c:v>
                </c:pt>
                <c:pt idx="195">
                  <c:v>-11.543916473665803</c:v>
                </c:pt>
                <c:pt idx="196">
                  <c:v>-11.67395771412574</c:v>
                </c:pt>
                <c:pt idx="197">
                  <c:v>-11.805381405916348</c:v>
                </c:pt>
                <c:pt idx="198">
                  <c:v>-11.938199464549268</c:v>
                </c:pt>
                <c:pt idx="199">
                  <c:v>-12.072423813318274</c:v>
                </c:pt>
                <c:pt idx="200">
                  <c:v>-12.208066379562446</c:v>
                </c:pt>
                <c:pt idx="201">
                  <c:v>-12.345139090791195</c:v>
                </c:pt>
                <c:pt idx="202">
                  <c:v>-12.483653870669094</c:v>
                </c:pt>
                <c:pt idx="203">
                  <c:v>-12.62362263485627</c:v>
                </c:pt>
                <c:pt idx="204">
                  <c:v>-12.765057286701854</c:v>
                </c:pt>
                <c:pt idx="205">
                  <c:v>-12.90796971278828</c:v>
                </c:pt>
                <c:pt idx="206">
                  <c:v>-13.052371778322785</c:v>
                </c:pt>
                <c:pt idx="207">
                  <c:v>-13.198275322374093</c:v>
                </c:pt>
                <c:pt idx="208">
                  <c:v>-13.345692152949656</c:v>
                </c:pt>
                <c:pt idx="209">
                  <c:v>-13.494634041913981</c:v>
                </c:pt>
                <c:pt idx="210">
                  <c:v>-13.645112719741997</c:v>
                </c:pt>
                <c:pt idx="211">
                  <c:v>-13.79713987010672</c:v>
                </c:pt>
                <c:pt idx="212">
                  <c:v>-13.950727124298909</c:v>
                </c:pt>
                <c:pt idx="213">
                  <c:v>-14.105886055474349</c:v>
                </c:pt>
                <c:pt idx="214">
                  <c:v>-14.262628172729018</c:v>
                </c:pt>
                <c:pt idx="215">
                  <c:v>-14.420964914997947</c:v>
                </c:pt>
                <c:pt idx="216">
                  <c:v>-14.580907644775392</c:v>
                </c:pt>
                <c:pt idx="217">
                  <c:v>-14.742467641656791</c:v>
                </c:pt>
                <c:pt idx="218">
                  <c:v>-14.905656095697212</c:v>
                </c:pt>
                <c:pt idx="219">
                  <c:v>-15.070484100587544</c:v>
                </c:pt>
                <c:pt idx="220">
                  <c:v>-15.236962646643605</c:v>
                </c:pt>
                <c:pt idx="221">
                  <c:v>-15.405102613610927</c:v>
                </c:pt>
                <c:pt idx="222">
                  <c:v>-15.57491476327986</c:v>
                </c:pt>
                <c:pt idx="223">
                  <c:v>-15.746409731911411</c:v>
                </c:pt>
                <c:pt idx="224">
                  <c:v>-15.919598022474728</c:v>
                </c:pt>
                <c:pt idx="225">
                  <c:v>-16.094489996691898</c:v>
                </c:pt>
                <c:pt idx="226">
                  <c:v>-16.271095866893511</c:v>
                </c:pt>
                <c:pt idx="227">
                  <c:v>-16.449425687681053</c:v>
                </c:pt>
                <c:pt idx="228">
                  <c:v>-16.629489347399765</c:v>
                </c:pt>
                <c:pt idx="229">
                  <c:v>-16.811296559419404</c:v>
                </c:pt>
                <c:pt idx="230">
                  <c:v>-16.994856853224871</c:v>
                </c:pt>
                <c:pt idx="231">
                  <c:v>-17.180179565317886</c:v>
                </c:pt>
                <c:pt idx="232">
                  <c:v>-17.367273829929829</c:v>
                </c:pt>
                <c:pt idx="233">
                  <c:v>-17.556148569548572</c:v>
                </c:pt>
                <c:pt idx="234">
                  <c:v>-17.746812485260179</c:v>
                </c:pt>
                <c:pt idx="235">
                  <c:v>-17.939274046908494</c:v>
                </c:pt>
                <c:pt idx="236">
                  <c:v>-18.133541483074801</c:v>
                </c:pt>
                <c:pt idx="237">
                  <c:v>-18.329622770881112</c:v>
                </c:pt>
                <c:pt idx="238">
                  <c:v>-18.527525625620466</c:v>
                </c:pt>
                <c:pt idx="239">
                  <c:v>-18.727257490217365</c:v>
                </c:pt>
                <c:pt idx="240">
                  <c:v>-18.928825524524438</c:v>
                </c:pt>
                <c:pt idx="241">
                  <c:v>-19.132236594458476</c:v>
                </c:pt>
                <c:pt idx="242">
                  <c:v>-19.337497260981966</c:v>
                </c:pt>
                <c:pt idx="243">
                  <c:v>-19.544613768936625</c:v>
                </c:pt>
                <c:pt idx="244">
                  <c:v>-19.753592035734137</c:v>
                </c:pt>
                <c:pt idx="245">
                  <c:v>-19.964437639911242</c:v>
                </c:pt>
                <c:pt idx="246">
                  <c:v>-20.177155809557057</c:v>
                </c:pt>
                <c:pt idx="247">
                  <c:v>-20.39175141062146</c:v>
                </c:pt>
                <c:pt idx="248">
                  <c:v>-20.608228935110812</c:v>
                </c:pt>
                <c:pt idx="249">
                  <c:v>-20.826592489182371</c:v>
                </c:pt>
                <c:pt idx="250">
                  <c:v>-21.046845781146487</c:v>
                </c:pt>
                <c:pt idx="251">
                  <c:v>-21.268992109386055</c:v>
                </c:pt>
                <c:pt idx="252">
                  <c:v>-21.493034350207164</c:v>
                </c:pt>
                <c:pt idx="253">
                  <c:v>-21.718974945627796</c:v>
                </c:pt>
                <c:pt idx="254">
                  <c:v>-21.946815891122295</c:v>
                </c:pt>
                <c:pt idx="255">
                  <c:v>-22.176558723330558</c:v>
                </c:pt>
                <c:pt idx="256">
                  <c:v>-22.408204507747598</c:v>
                </c:pt>
                <c:pt idx="257">
                  <c:v>-22.64175382640682</c:v>
                </c:pt>
                <c:pt idx="258">
                  <c:v>-22.877206765572453</c:v>
                </c:pt>
                <c:pt idx="259">
                  <c:v>-23.114562903456889</c:v>
                </c:pt>
                <c:pt idx="260">
                  <c:v>-23.35382129797846</c:v>
                </c:pt>
                <c:pt idx="261">
                  <c:v>-23.594980474577259</c:v>
                </c:pt>
                <c:pt idx="262">
                  <c:v>-23.838038414106023</c:v>
                </c:pt>
                <c:pt idx="263">
                  <c:v>-24.082992540814871</c:v>
                </c:pt>
                <c:pt idx="264">
                  <c:v>-24.329839710448319</c:v>
                </c:pt>
                <c:pt idx="265">
                  <c:v>-24.578576198473542</c:v>
                </c:pt>
                <c:pt idx="266">
                  <c:v>-24.829197688461221</c:v>
                </c:pt>
                <c:pt idx="267">
                  <c:v>-25.08169926063778</c:v>
                </c:pt>
                <c:pt idx="268">
                  <c:v>-25.336075380632263</c:v>
                </c:pt>
                <c:pt idx="269">
                  <c:v>-25.59231988843705</c:v>
                </c:pt>
                <c:pt idx="270">
                  <c:v>-25.850425987606865</c:v>
                </c:pt>
                <c:pt idx="271">
                  <c:v>-26.110386234717605</c:v>
                </c:pt>
                <c:pt idx="272">
                  <c:v>-26.372192529107558</c:v>
                </c:pt>
                <c:pt idx="273">
                  <c:v>-26.635836102925577</c:v>
                </c:pt>
                <c:pt idx="274">
                  <c:v>-26.901307511509902</c:v>
                </c:pt>
                <c:pt idx="275">
                  <c:v>-27.168596624120333</c:v>
                </c:pt>
                <c:pt idx="276">
                  <c:v>-27.437692615049805</c:v>
                </c:pt>
                <c:pt idx="277">
                  <c:v>-27.708583955139588</c:v>
                </c:pt>
                <c:pt idx="278">
                  <c:v>-27.981258403721508</c:v>
                </c:pt>
                <c:pt idx="279">
                  <c:v>-28.255703001014489</c:v>
                </c:pt>
                <c:pt idx="280">
                  <c:v>-28.53190406099753</c:v>
                </c:pt>
                <c:pt idx="281">
                  <c:v>-28.809847164786213</c:v>
                </c:pt>
                <c:pt idx="282">
                  <c:v>-29.089517154536189</c:v>
                </c:pt>
                <c:pt idx="283">
                  <c:v>-29.370898127898577</c:v>
                </c:pt>
                <c:pt idx="284">
                  <c:v>-29.653973433052325</c:v>
                </c:pt>
                <c:pt idx="285">
                  <c:v>-29.938725664335735</c:v>
                </c:pt>
                <c:pt idx="286">
                  <c:v>-30.22513665850358</c:v>
                </c:pt>
                <c:pt idx="287">
                  <c:v>-30.513187491629651</c:v>
                </c:pt>
                <c:pt idx="288">
                  <c:v>-30.802858476681305</c:v>
                </c:pt>
                <c:pt idx="289">
                  <c:v>-31.094129161783798</c:v>
                </c:pt>
                <c:pt idx="290">
                  <c:v>-31.386978329199525</c:v>
                </c:pt>
                <c:pt idx="291">
                  <c:v>-31.681383995040214</c:v>
                </c:pt>
                <c:pt idx="292">
                  <c:v>-31.977323409732193</c:v>
                </c:pt>
                <c:pt idx="293">
                  <c:v>-32.27477305925504</c:v>
                </c:pt>
                <c:pt idx="294">
                  <c:v>-32.573708667168539</c:v>
                </c:pt>
                <c:pt idx="295">
                  <c:v>-32.87410519744661</c:v>
                </c:pt>
                <c:pt idx="296">
                  <c:v>-33.175936858132808</c:v>
                </c:pt>
                <c:pt idx="297">
                  <c:v>-33.479177105830523</c:v>
                </c:pt>
                <c:pt idx="298">
                  <c:v>-33.783798651042353</c:v>
                </c:pt>
                <c:pt idx="299">
                  <c:v>-34.089773464367873</c:v>
                </c:pt>
                <c:pt idx="300">
                  <c:v>-34.397072783570295</c:v>
                </c:pt>
                <c:pt idx="301">
                  <c:v>-34.705667121520086</c:v>
                </c:pt>
                <c:pt idx="302">
                  <c:v>-35.015526275022197</c:v>
                </c:pt>
                <c:pt idx="303">
                  <c:v>-35.326619334529909</c:v>
                </c:pt>
                <c:pt idx="304">
                  <c:v>-35.638914694749523</c:v>
                </c:pt>
                <c:pt idx="305">
                  <c:v>-35.952380066137415</c:v>
                </c:pt>
                <c:pt idx="306">
                  <c:v>-36.266982487285738</c:v>
                </c:pt>
                <c:pt idx="307">
                  <c:v>-36.582688338196441</c:v>
                </c:pt>
                <c:pt idx="308">
                  <c:v>-36.899463354438062</c:v>
                </c:pt>
                <c:pt idx="309">
                  <c:v>-37.217272642176937</c:v>
                </c:pt>
                <c:pt idx="310">
                  <c:v>-37.536080694075288</c:v>
                </c:pt>
                <c:pt idx="311">
                  <c:v>-37.85585140604509</c:v>
                </c:pt>
                <c:pt idx="312">
                  <c:v>-38.176548094842325</c:v>
                </c:pt>
                <c:pt idx="313">
                  <c:v>-38.498133516489879</c:v>
                </c:pt>
                <c:pt idx="314">
                  <c:v>-38.820569885508441</c:v>
                </c:pt>
                <c:pt idx="315">
                  <c:v>-39.143818894937461</c:v>
                </c:pt>
                <c:pt idx="316">
                  <c:v>-39.467841737124928</c:v>
                </c:pt>
                <c:pt idx="317">
                  <c:v>-39.792599125260935</c:v>
                </c:pt>
                <c:pt idx="318">
                  <c:v>-40.118051315631362</c:v>
                </c:pt>
                <c:pt idx="319">
                  <c:v>-40.444158130562307</c:v>
                </c:pt>
                <c:pt idx="320">
                  <c:v>-40.77087898202786</c:v>
                </c:pt>
                <c:pt idx="321">
                  <c:v>-41.09817289588787</c:v>
                </c:pt>
                <c:pt idx="322">
                  <c:v>-41.425998536723746</c:v>
                </c:pt>
                <c:pt idx="323">
                  <c:v>-41.754314233238652</c:v>
                </c:pt>
                <c:pt idx="324">
                  <c:v>-42.083078004183712</c:v>
                </c:pt>
                <c:pt idx="325">
                  <c:v>-42.412247584773397</c:v>
                </c:pt>
                <c:pt idx="326">
                  <c:v>-42.74178045355179</c:v>
                </c:pt>
                <c:pt idx="327">
                  <c:v>-43.071633859667067</c:v>
                </c:pt>
                <c:pt idx="328">
                  <c:v>-43.401764850514617</c:v>
                </c:pt>
                <c:pt idx="329">
                  <c:v>-43.732130299704977</c:v>
                </c:pt>
                <c:pt idx="330">
                  <c:v>-44.062686935311952</c:v>
                </c:pt>
                <c:pt idx="331">
                  <c:v>-44.393391368358358</c:v>
                </c:pt>
                <c:pt idx="332">
                  <c:v>-44.724200121492203</c:v>
                </c:pt>
                <c:pt idx="333">
                  <c:v>-45.055069657808531</c:v>
                </c:pt>
                <c:pt idx="334">
                  <c:v>-45.385956409770117</c:v>
                </c:pt>
                <c:pt idx="335">
                  <c:v>-45.716816808179722</c:v>
                </c:pt>
                <c:pt idx="336">
                  <c:v>-46.047607311158679</c:v>
                </c:pt>
                <c:pt idx="337">
                  <c:v>-46.378284433085497</c:v>
                </c:pt>
                <c:pt idx="338">
                  <c:v>-46.708804773442438</c:v>
                </c:pt>
                <c:pt idx="339">
                  <c:v>-47.039125045532963</c:v>
                </c:pt>
                <c:pt idx="340">
                  <c:v>-47.369202105014438</c:v>
                </c:pt>
                <c:pt idx="341">
                  <c:v>-47.6989929782074</c:v>
                </c:pt>
                <c:pt idx="342">
                  <c:v>-48.02845489013437</c:v>
                </c:pt>
                <c:pt idx="343">
                  <c:v>-48.357545292241468</c:v>
                </c:pt>
                <c:pt idx="344">
                  <c:v>-48.686221889766919</c:v>
                </c:pt>
                <c:pt idx="345">
                  <c:v>-49.014442668704547</c:v>
                </c:pt>
                <c:pt idx="346">
                  <c:v>-49.342165922330963</c:v>
                </c:pt>
                <c:pt idx="347">
                  <c:v>-49.669350277251787</c:v>
                </c:pt>
                <c:pt idx="348">
                  <c:v>-49.995954718928004</c:v>
                </c:pt>
                <c:pt idx="349">
                  <c:v>-50.321938616649312</c:v>
                </c:pt>
                <c:pt idx="350">
                  <c:v>-50.647261747917739</c:v>
                </c:pt>
                <c:pt idx="351">
                  <c:v>-50.971884322206691</c:v>
                </c:pt>
                <c:pt idx="352">
                  <c:v>-51.295767004066136</c:v>
                </c:pt>
                <c:pt idx="353">
                  <c:v>-51.61887093554224</c:v>
                </c:pt>
                <c:pt idx="354">
                  <c:v>-51.941157757885932</c:v>
                </c:pt>
                <c:pt idx="355">
                  <c:v>-52.26258963252122</c:v>
                </c:pt>
                <c:pt idx="356">
                  <c:v>-52.583129261250853</c:v>
                </c:pt>
                <c:pt idx="357">
                  <c:v>-52.902739905679041</c:v>
                </c:pt>
                <c:pt idx="358">
                  <c:v>-53.221385405827625</c:v>
                </c:pt>
                <c:pt idx="359">
                  <c:v>-53.539030197930494</c:v>
                </c:pt>
                <c:pt idx="360">
                  <c:v>-53.855639331390243</c:v>
                </c:pt>
                <c:pt idx="361">
                  <c:v>-54.171178484881871</c:v>
                </c:pt>
                <c:pt idx="362">
                  <c:v>-54.485613981593886</c:v>
                </c:pt>
                <c:pt idx="363">
                  <c:v>-54.798912803595947</c:v>
                </c:pt>
                <c:pt idx="364">
                  <c:v>-55.111042605325586</c:v>
                </c:pt>
                <c:pt idx="365">
                  <c:v>-55.421971726189717</c:v>
                </c:pt>
                <c:pt idx="366">
                  <c:v>-55.731669202276031</c:v>
                </c:pt>
                <c:pt idx="367">
                  <c:v>-56.040104777173454</c:v>
                </c:pt>
                <c:pt idx="368">
                  <c:v>-56.347248911904067</c:v>
                </c:pt>
                <c:pt idx="369">
                  <c:v>-56.653072793964689</c:v>
                </c:pt>
                <c:pt idx="370">
                  <c:v>-56.957548345485293</c:v>
                </c:pt>
                <c:pt idx="371">
                  <c:v>-57.260648230510363</c:v>
                </c:pt>
                <c:pt idx="372">
                  <c:v>-57.562345861409476</c:v>
                </c:pt>
                <c:pt idx="373">
                  <c:v>-57.862615404426698</c:v>
                </c:pt>
                <c:pt idx="374">
                  <c:v>-58.161431784379459</c:v>
                </c:pt>
                <c:pt idx="375">
                  <c:v>-58.458770688519913</c:v>
                </c:pt>
                <c:pt idx="376">
                  <c:v>-58.754608569571964</c:v>
                </c:pt>
                <c:pt idx="377">
                  <c:v>-59.048922647959586</c:v>
                </c:pt>
                <c:pt idx="378">
                  <c:v>-59.341690913239944</c:v>
                </c:pt>
                <c:pt idx="379">
                  <c:v>-59.632892124763352</c:v>
                </c:pt>
                <c:pt idx="380">
                  <c:v>-59.922505811574972</c:v>
                </c:pt>
                <c:pt idx="381">
                  <c:v>-60.210512271577322</c:v>
                </c:pt>
                <c:pt idx="382">
                  <c:v>-60.4968925699783</c:v>
                </c:pt>
                <c:pt idx="383">
                  <c:v>-60.781628537040653</c:v>
                </c:pt>
                <c:pt idx="384">
                  <c:v>-61.064702765156675</c:v>
                </c:pt>
                <c:pt idx="385">
                  <c:v>-61.346098605273454</c:v>
                </c:pt>
                <c:pt idx="386">
                  <c:v>-61.625800162685934</c:v>
                </c:pt>
                <c:pt idx="387">
                  <c:v>-61.903792292228218</c:v>
                </c:pt>
                <c:pt idx="388">
                  <c:v>-62.180060592880487</c:v>
                </c:pt>
                <c:pt idx="389">
                  <c:v>-62.454591401821148</c:v>
                </c:pt>
                <c:pt idx="390">
                  <c:v>-62.727371787944897</c:v>
                </c:pt>
                <c:pt idx="391">
                  <c:v>-62.998389544874627</c:v>
                </c:pt>
                <c:pt idx="392">
                  <c:v>-63.267633183488819</c:v>
                </c:pt>
                <c:pt idx="393">
                  <c:v>-63.535091923992582</c:v>
                </c:pt>
                <c:pt idx="394">
                  <c:v>-63.800755687553632</c:v>
                </c:pt>
                <c:pt idx="395">
                  <c:v>-64.064615087531834</c:v>
                </c:pt>
                <c:pt idx="396">
                  <c:v>-64.326661420323788</c:v>
                </c:pt>
                <c:pt idx="397">
                  <c:v>-64.586886655848133</c:v>
                </c:pt>
                <c:pt idx="398">
                  <c:v>-64.845283427695833</c:v>
                </c:pt>
                <c:pt idx="399">
                  <c:v>-65.101845022970224</c:v>
                </c:pt>
                <c:pt idx="400">
                  <c:v>-65.356565371837064</c:v>
                </c:pt>
                <c:pt idx="401">
                  <c:v>-65.609439036811906</c:v>
                </c:pt>
                <c:pt idx="402">
                  <c:v>-65.860461201805691</c:v>
                </c:pt>
                <c:pt idx="403">
                  <c:v>-66.109627660949286</c:v>
                </c:pt>
                <c:pt idx="404">
                  <c:v>-66.356934807221023</c:v>
                </c:pt>
                <c:pt idx="405">
                  <c:v>-66.602379620898802</c:v>
                </c:pt>
                <c:pt idx="406">
                  <c:v>-66.845959657854706</c:v>
                </c:pt>
                <c:pt idx="407">
                  <c:v>-67.08767303771414</c:v>
                </c:pt>
                <c:pt idx="408">
                  <c:v>-67.327518431901041</c:v>
                </c:pt>
                <c:pt idx="409">
                  <c:v>-67.565495051582772</c:v>
                </c:pt>
                <c:pt idx="410">
                  <c:v>-67.801602635539098</c:v>
                </c:pt>
                <c:pt idx="411">
                  <c:v>-68.035841437967221</c:v>
                </c:pt>
                <c:pt idx="412">
                  <c:v>-68.268212216246397</c:v>
                </c:pt>
                <c:pt idx="413">
                  <c:v>-68.49871621867085</c:v>
                </c:pt>
                <c:pt idx="414">
                  <c:v>-68.727355172174654</c:v>
                </c:pt>
                <c:pt idx="415">
                  <c:v>-68.954131270056578</c:v>
                </c:pt>
                <c:pt idx="416">
                  <c:v>-69.179047159724945</c:v>
                </c:pt>
                <c:pt idx="417">
                  <c:v>-69.402105930472956</c:v>
                </c:pt>
                <c:pt idx="418">
                  <c:v>-69.623311101297929</c:v>
                </c:pt>
                <c:pt idx="419">
                  <c:v>-69.842666608780291</c:v>
                </c:pt>
                <c:pt idx="420">
                  <c:v>-70.060176795026393</c:v>
                </c:pt>
                <c:pt idx="421">
                  <c:v>-70.27584639569767</c:v>
                </c:pt>
                <c:pt idx="422">
                  <c:v>-70.489680528124396</c:v>
                </c:pt>
                <c:pt idx="423">
                  <c:v>-70.701684679525883</c:v>
                </c:pt>
                <c:pt idx="424">
                  <c:v>-70.911864695334685</c:v>
                </c:pt>
                <c:pt idx="425">
                  <c:v>-71.120226767644127</c:v>
                </c:pt>
                <c:pt idx="426">
                  <c:v>-71.326777423780698</c:v>
                </c:pt>
                <c:pt idx="427">
                  <c:v>-71.531523515010747</c:v>
                </c:pt>
                <c:pt idx="428">
                  <c:v>-71.734472205389309</c:v>
                </c:pt>
                <c:pt idx="429">
                  <c:v>-71.935630960756399</c:v>
                </c:pt>
                <c:pt idx="430">
                  <c:v>-72.135007537887816</c:v>
                </c:pt>
                <c:pt idx="431">
                  <c:v>-72.332609973805347</c:v>
                </c:pt>
                <c:pt idx="432">
                  <c:v>-72.5284465752503</c:v>
                </c:pt>
                <c:pt idx="433">
                  <c:v>-72.72252590832791</c:v>
                </c:pt>
                <c:pt idx="434">
                  <c:v>-72.914856788323178</c:v>
                </c:pt>
                <c:pt idx="435">
                  <c:v>-73.105448269693923</c:v>
                </c:pt>
                <c:pt idx="436">
                  <c:v>-73.294309636243469</c:v>
                </c:pt>
                <c:pt idx="437">
                  <c:v>-73.4814503914764</c:v>
                </c:pt>
                <c:pt idx="438">
                  <c:v>-73.6668802491387</c:v>
                </c:pt>
                <c:pt idx="439">
                  <c:v>-73.850609123945063</c:v>
                </c:pt>
                <c:pt idx="440">
                  <c:v>-74.032647122495035</c:v>
                </c:pt>
                <c:pt idx="441">
                  <c:v>-74.21300453437911</c:v>
                </c:pt>
                <c:pt idx="442">
                  <c:v>-74.391691823475497</c:v>
                </c:pt>
                <c:pt idx="443">
                  <c:v>-74.568719619439008</c:v>
                </c:pt>
                <c:pt idx="444">
                  <c:v>-74.744098709381745</c:v>
                </c:pt>
                <c:pt idx="445">
                  <c:v>-74.917840029745804</c:v>
                </c:pt>
                <c:pt idx="446">
                  <c:v>-75.089954658368612</c:v>
                </c:pt>
                <c:pt idx="447">
                  <c:v>-75.260453806739307</c:v>
                </c:pt>
                <c:pt idx="448">
                  <c:v>-75.429348812446563</c:v>
                </c:pt>
                <c:pt idx="449">
                  <c:v>-75.596651131816358</c:v>
                </c:pt>
                <c:pt idx="450">
                  <c:v>-75.762372332739133</c:v>
                </c:pt>
                <c:pt idx="451">
                  <c:v>-75.926524087684598</c:v>
                </c:pt>
                <c:pt idx="452">
                  <c:v>-76.089118166903404</c:v>
                </c:pt>
                <c:pt idx="453">
                  <c:v>-76.250166431813668</c:v>
                </c:pt>
                <c:pt idx="454">
                  <c:v>-76.409680828570174</c:v>
                </c:pt>
                <c:pt idx="455">
                  <c:v>-76.567673381816135</c:v>
                </c:pt>
                <c:pt idx="456">
                  <c:v>-76.72415618861254</c:v>
                </c:pt>
                <c:pt idx="457">
                  <c:v>-76.879141412546602</c:v>
                </c:pt>
                <c:pt idx="458">
                  <c:v>-77.032641278013571</c:v>
                </c:pt>
                <c:pt idx="459">
                  <c:v>-77.184668064672337</c:v>
                </c:pt>
                <c:pt idx="460">
                  <c:v>-77.335234102070331</c:v>
                </c:pt>
                <c:pt idx="461">
                  <c:v>-77.484351764437022</c:v>
                </c:pt>
                <c:pt idx="462">
                  <c:v>-77.63203346564184</c:v>
                </c:pt>
                <c:pt idx="463">
                  <c:v>-77.778291654314557</c:v>
                </c:pt>
                <c:pt idx="464">
                  <c:v>-77.923138809126186</c:v>
                </c:pt>
                <c:pt idx="465">
                  <c:v>-78.066587434226207</c:v>
                </c:pt>
                <c:pt idx="466">
                  <c:v>-78.208650054833868</c:v>
                </c:pt>
                <c:pt idx="467">
                  <c:v>-78.349339212981647</c:v>
                </c:pt>
                <c:pt idx="468">
                  <c:v>-78.488667463406784</c:v>
                </c:pt>
                <c:pt idx="469">
                  <c:v>-78.626647369588269</c:v>
                </c:pt>
                <c:pt idx="470">
                  <c:v>-78.763291499926581</c:v>
                </c:pt>
                <c:pt idx="471">
                  <c:v>-78.898612424064339</c:v>
                </c:pt>
                <c:pt idx="472">
                  <c:v>-79.032622709341894</c:v>
                </c:pt>
                <c:pt idx="473">
                  <c:v>-79.165334917389018</c:v>
                </c:pt>
                <c:pt idx="474">
                  <c:v>-79.296761600845798</c:v>
                </c:pt>
                <c:pt idx="475">
                  <c:v>-79.426915300213324</c:v>
                </c:pt>
                <c:pt idx="476">
                  <c:v>-79.555808540828139</c:v>
                </c:pt>
                <c:pt idx="477">
                  <c:v>-79.683453829960413</c:v>
                </c:pt>
                <c:pt idx="478">
                  <c:v>-79.809863654030536</c:v>
                </c:pt>
                <c:pt idx="479">
                  <c:v>-79.935050475942887</c:v>
                </c:pt>
                <c:pt idx="480">
                  <c:v>-80.059026732533241</c:v>
                </c:pt>
                <c:pt idx="481">
                  <c:v>-80.181804832127384</c:v>
                </c:pt>
                <c:pt idx="482">
                  <c:v>-80.303397152207552</c:v>
                </c:pt>
                <c:pt idx="483">
                  <c:v>-80.423816037184537</c:v>
                </c:pt>
                <c:pt idx="484">
                  <c:v>-80.543073796272878</c:v>
                </c:pt>
                <c:pt idx="485">
                  <c:v>-80.66118270146552</c:v>
                </c:pt>
                <c:pt idx="486">
                  <c:v>-80.778154985606335</c:v>
                </c:pt>
                <c:pt idx="487">
                  <c:v>-80.894002840557235</c:v>
                </c:pt>
                <c:pt idx="488">
                  <c:v>-81.008738415457827</c:v>
                </c:pt>
                <c:pt idx="489">
                  <c:v>-81.122373815074454</c:v>
                </c:pt>
                <c:pt idx="490">
                  <c:v>-81.234921098236882</c:v>
                </c:pt>
                <c:pt idx="491">
                  <c:v>-81.346392276358912</c:v>
                </c:pt>
                <c:pt idx="492">
                  <c:v>-81.456799312042975</c:v>
                </c:pt>
                <c:pt idx="493">
                  <c:v>-81.566154117762821</c:v>
                </c:pt>
                <c:pt idx="494">
                  <c:v>-81.674468554625534</c:v>
                </c:pt>
                <c:pt idx="495">
                  <c:v>-81.78175443120783</c:v>
                </c:pt>
                <c:pt idx="496">
                  <c:v>-81.888023502466893</c:v>
                </c:pt>
                <c:pt idx="497">
                  <c:v>-81.993287468720524</c:v>
                </c:pt>
                <c:pt idx="498">
                  <c:v>-82.097557974697551</c:v>
                </c:pt>
                <c:pt idx="499">
                  <c:v>-82.200846608654871</c:v>
                </c:pt>
                <c:pt idx="500">
                  <c:v>-82.303164901558418</c:v>
                </c:pt>
                <c:pt idx="501">
                  <c:v>-82.404524326328016</c:v>
                </c:pt>
                <c:pt idx="502">
                  <c:v>-82.504936297142009</c:v>
                </c:pt>
                <c:pt idx="503">
                  <c:v>-82.604412168801943</c:v>
                </c:pt>
                <c:pt idx="504">
                  <c:v>-82.702963236152897</c:v>
                </c:pt>
                <c:pt idx="505">
                  <c:v>-82.800600733560501</c:v>
                </c:pt>
                <c:pt idx="506">
                  <c:v>-82.897335834440071</c:v>
                </c:pt>
                <c:pt idx="507">
                  <c:v>-82.99317965083867</c:v>
                </c:pt>
                <c:pt idx="508">
                  <c:v>-83.088143233065793</c:v>
                </c:pt>
                <c:pt idx="509">
                  <c:v>-83.182237569374237</c:v>
                </c:pt>
                <c:pt idx="510">
                  <c:v>-83.27547358568593</c:v>
                </c:pt>
                <c:pt idx="511">
                  <c:v>-83.367862145364114</c:v>
                </c:pt>
                <c:pt idx="512">
                  <c:v>-83.459414049029164</c:v>
                </c:pt>
                <c:pt idx="513">
                  <c:v>-83.550140034416003</c:v>
                </c:pt>
                <c:pt idx="514">
                  <c:v>-83.64005077627283</c:v>
                </c:pt>
                <c:pt idx="515">
                  <c:v>-83.729156886299307</c:v>
                </c:pt>
                <c:pt idx="516">
                  <c:v>-83.817468913122283</c:v>
                </c:pt>
                <c:pt idx="517">
                  <c:v>-83.904997342308832</c:v>
                </c:pt>
                <c:pt idx="518">
                  <c:v>-83.991752596414301</c:v>
                </c:pt>
                <c:pt idx="519">
                  <c:v>-84.077745035064666</c:v>
                </c:pt>
                <c:pt idx="520">
                  <c:v>-84.162984955071948</c:v>
                </c:pt>
                <c:pt idx="521">
                  <c:v>-84.247482590581427</c:v>
                </c:pt>
                <c:pt idx="522">
                  <c:v>-84.331248113249643</c:v>
                </c:pt>
                <c:pt idx="523">
                  <c:v>-84.414291632451665</c:v>
                </c:pt>
                <c:pt idx="524">
                  <c:v>-84.496623195517245</c:v>
                </c:pt>
                <c:pt idx="525">
                  <c:v>-84.578252787993975</c:v>
                </c:pt>
                <c:pt idx="526">
                  <c:v>-84.659190333937701</c:v>
                </c:pt>
                <c:pt idx="527">
                  <c:v>-84.739445696227833</c:v>
                </c:pt>
                <c:pt idx="528">
                  <c:v>-84.819028676907195</c:v>
                </c:pt>
                <c:pt idx="529">
                  <c:v>-84.897949017546154</c:v>
                </c:pt>
                <c:pt idx="530">
                  <c:v>-84.976216399628854</c:v>
                </c:pt>
                <c:pt idx="531">
                  <c:v>-85.053840444961878</c:v>
                </c:pt>
                <c:pt idx="532">
                  <c:v>-85.130830716103887</c:v>
                </c:pt>
                <c:pt idx="533">
                  <c:v>-85.207196716815602</c:v>
                </c:pt>
                <c:pt idx="534">
                  <c:v>-85.282947892529478</c:v>
                </c:pt>
                <c:pt idx="535">
                  <c:v>-85.358093630838155</c:v>
                </c:pt>
                <c:pt idx="536">
                  <c:v>-85.432643262000781</c:v>
                </c:pt>
                <c:pt idx="537">
                  <c:v>-85.506606059467615</c:v>
                </c:pt>
                <c:pt idx="538">
                  <c:v>-85.579991240420654</c:v>
                </c:pt>
                <c:pt idx="539">
                  <c:v>-85.6528079663304</c:v>
                </c:pt>
                <c:pt idx="540">
                  <c:v>-85.725065343529081</c:v>
                </c:pt>
                <c:pt idx="541">
                  <c:v>-85.796772423798046</c:v>
                </c:pt>
                <c:pt idx="542">
                  <c:v>-85.867938204969633</c:v>
                </c:pt>
                <c:pt idx="543">
                  <c:v>-85.938571631543397</c:v>
                </c:pt>
                <c:pt idx="544">
                  <c:v>-86.008681595315352</c:v>
                </c:pt>
                <c:pt idx="545">
                  <c:v>-86.078276936020217</c:v>
                </c:pt>
                <c:pt idx="546">
                  <c:v>-86.147366441985753</c:v>
                </c:pt>
                <c:pt idx="547">
                  <c:v>-86.215958850799765</c:v>
                </c:pt>
                <c:pt idx="548">
                  <c:v>-86.284062849987734</c:v>
                </c:pt>
                <c:pt idx="549">
                  <c:v>-86.351687077702394</c:v>
                </c:pt>
                <c:pt idx="550">
                  <c:v>-86.418840123422996</c:v>
                </c:pt>
                <c:pt idx="551">
                  <c:v>-86.485530528666146</c:v>
                </c:pt>
                <c:pt idx="552">
                  <c:v>-86.55176678770556</c:v>
                </c:pt>
                <c:pt idx="553">
                  <c:v>-86.617557348301773</c:v>
                </c:pt>
                <c:pt idx="554">
                  <c:v>-86.682910612441475</c:v>
                </c:pt>
                <c:pt idx="555">
                  <c:v>-86.747834937085344</c:v>
                </c:pt>
                <c:pt idx="556">
                  <c:v>-86.812338634924785</c:v>
                </c:pt>
                <c:pt idx="557">
                  <c:v>-86.876429975147275</c:v>
                </c:pt>
                <c:pt idx="558">
                  <c:v>-86.940117184209512</c:v>
                </c:pt>
                <c:pt idx="559">
                  <c:v>-87.003408446618678</c:v>
                </c:pt>
                <c:pt idx="560">
                  <c:v>-87.06631190572152</c:v>
                </c:pt>
                <c:pt idx="561">
                  <c:v>-87.128835664500571</c:v>
                </c:pt>
                <c:pt idx="562">
                  <c:v>-87.190987786378074</c:v>
                </c:pt>
                <c:pt idx="563">
                  <c:v>-87.252776296026539</c:v>
                </c:pt>
                <c:pt idx="564">
                  <c:v>-87.314209180186666</c:v>
                </c:pt>
                <c:pt idx="565">
                  <c:v>-87.375294388491795</c:v>
                </c:pt>
                <c:pt idx="566">
                  <c:v>-87.436039834298896</c:v>
                </c:pt>
                <c:pt idx="567">
                  <c:v>-87.496453395526274</c:v>
                </c:pt>
                <c:pt idx="568">
                  <c:v>-87.556542915497673</c:v>
                </c:pt>
                <c:pt idx="569">
                  <c:v>-87.616316203792323</c:v>
                </c:pt>
                <c:pt idx="570">
                  <c:v>-87.67578103710153</c:v>
                </c:pt>
                <c:pt idx="571">
                  <c:v>-87.734945160091343</c:v>
                </c:pt>
                <c:pt idx="572">
                  <c:v>-87.793816286270825</c:v>
                </c:pt>
                <c:pt idx="573">
                  <c:v>-87.852402098867017</c:v>
                </c:pt>
                <c:pt idx="574">
                  <c:v>-87.910710251705225</c:v>
                </c:pt>
                <c:pt idx="575">
                  <c:v>-87.968748370095554</c:v>
                </c:pt>
                <c:pt idx="576">
                  <c:v>-88.026524051725218</c:v>
                </c:pt>
                <c:pt idx="577">
                  <c:v>-88.084044867556855</c:v>
                </c:pt>
                <c:pt idx="578">
                  <c:v>-88.141318362732477</c:v>
                </c:pt>
                <c:pt idx="579">
                  <c:v>-88.198352057483717</c:v>
                </c:pt>
                <c:pt idx="580">
                  <c:v>-88.255153448047622</c:v>
                </c:pt>
                <c:pt idx="581">
                  <c:v>-88.311730007588707</c:v>
                </c:pt>
                <c:pt idx="582">
                  <c:v>-88.368089187126841</c:v>
                </c:pt>
                <c:pt idx="583">
                  <c:v>-88.424238416471383</c:v>
                </c:pt>
                <c:pt idx="584">
                  <c:v>-88.48018510516134</c:v>
                </c:pt>
                <c:pt idx="585">
                  <c:v>-88.535936643411887</c:v>
                </c:pt>
                <c:pt idx="586">
                  <c:v>-88.591500403067116</c:v>
                </c:pt>
                <c:pt idx="587">
                  <c:v>-88.646883738559325</c:v>
                </c:pt>
                <c:pt idx="588">
                  <c:v>-88.702093987874704</c:v>
                </c:pt>
                <c:pt idx="589">
                  <c:v>-88.757138473526084</c:v>
                </c:pt>
                <c:pt idx="590">
                  <c:v>-88.812024503531973</c:v>
                </c:pt>
                <c:pt idx="591">
                  <c:v>-88.866759372403095</c:v>
                </c:pt>
                <c:pt idx="592">
                  <c:v>-88.921350362135684</c:v>
                </c:pt>
                <c:pt idx="593">
                  <c:v>-88.975804743212407</c:v>
                </c:pt>
                <c:pt idx="594">
                  <c:v>-89.030129775610561</c:v>
                </c:pt>
                <c:pt idx="595">
                  <c:v>-89.084332709818057</c:v>
                </c:pt>
                <c:pt idx="596">
                  <c:v>-89.138420787857399</c:v>
                </c:pt>
                <c:pt idx="597">
                  <c:v>-89.192401244317594</c:v>
                </c:pt>
                <c:pt idx="598">
                  <c:v>-89.246281307394753</c:v>
                </c:pt>
                <c:pt idx="599">
                  <c:v>-89.300068199940924</c:v>
                </c:pt>
                <c:pt idx="600">
                  <c:v>-89.353769140522161</c:v>
                </c:pt>
                <c:pt idx="601">
                  <c:v>-89.407391344485532</c:v>
                </c:pt>
                <c:pt idx="602">
                  <c:v>-89.460942025035536</c:v>
                </c:pt>
                <c:pt idx="603">
                  <c:v>-89.514428394320504</c:v>
                </c:pt>
                <c:pt idx="604">
                  <c:v>-89.567857664528745</c:v>
                </c:pt>
                <c:pt idx="605">
                  <c:v>-89.621237048995269</c:v>
                </c:pt>
                <c:pt idx="606">
                  <c:v>-89.67457376331916</c:v>
                </c:pt>
                <c:pt idx="607">
                  <c:v>-89.727875026491986</c:v>
                </c:pt>
                <c:pt idx="608">
                  <c:v>-89.781148062037815</c:v>
                </c:pt>
                <c:pt idx="609">
                  <c:v>-89.834400099164768</c:v>
                </c:pt>
                <c:pt idx="610">
                  <c:v>-89.887638373929093</c:v>
                </c:pt>
                <c:pt idx="611">
                  <c:v>-89.940870130411739</c:v>
                </c:pt>
                <c:pt idx="612">
                  <c:v>-89.994102621908027</c:v>
                </c:pt>
                <c:pt idx="613">
                  <c:v>-90.047343112130889</c:v>
                </c:pt>
                <c:pt idx="614">
                  <c:v>-90.100598876428094</c:v>
                </c:pt>
                <c:pt idx="615">
                  <c:v>-90.153877203013948</c:v>
                </c:pt>
                <c:pt idx="616">
                  <c:v>-90.207185394215998</c:v>
                </c:pt>
                <c:pt idx="617">
                  <c:v>-90.260530767737265</c:v>
                </c:pt>
                <c:pt idx="618">
                  <c:v>-90.313920657934531</c:v>
                </c:pt>
                <c:pt idx="619">
                  <c:v>-90.367362417113284</c:v>
                </c:pt>
                <c:pt idx="620">
                  <c:v>-90.420863416839751</c:v>
                </c:pt>
                <c:pt idx="621">
                  <c:v>-90.474431049271004</c:v>
                </c:pt>
                <c:pt idx="622">
                  <c:v>-90.528072728503119</c:v>
                </c:pt>
                <c:pt idx="623">
                  <c:v>-90.58179589193891</c:v>
                </c:pt>
                <c:pt idx="624">
                  <c:v>-90.635608001675024</c:v>
                </c:pt>
                <c:pt idx="625">
                  <c:v>-90.68951654590974</c:v>
                </c:pt>
                <c:pt idx="626">
                  <c:v>-90.74352904037184</c:v>
                </c:pt>
                <c:pt idx="627">
                  <c:v>-90.797653029771595</c:v>
                </c:pt>
                <c:pt idx="628">
                  <c:v>-90.851896089274206</c:v>
                </c:pt>
                <c:pt idx="629">
                  <c:v>-90.906265825997153</c:v>
                </c:pt>
                <c:pt idx="630">
                  <c:v>-90.960769880531515</c:v>
                </c:pt>
                <c:pt idx="631">
                  <c:v>-91.015415928488807</c:v>
                </c:pt>
                <c:pt idx="632">
                  <c:v>-91.070211682073818</c:v>
                </c:pt>
                <c:pt idx="633">
                  <c:v>-91.125164891684605</c:v>
                </c:pt>
                <c:pt idx="634">
                  <c:v>-91.180283347540367</c:v>
                </c:pt>
                <c:pt idx="635">
                  <c:v>-91.235574881338493</c:v>
                </c:pt>
                <c:pt idx="636">
                  <c:v>-91.291047367941502</c:v>
                </c:pt>
                <c:pt idx="637">
                  <c:v>-91.346708727095319</c:v>
                </c:pt>
                <c:pt idx="638">
                  <c:v>-91.402566925179627</c:v>
                </c:pt>
                <c:pt idx="639">
                  <c:v>-91.458629976991531</c:v>
                </c:pt>
                <c:pt idx="640">
                  <c:v>-91.514905947564046</c:v>
                </c:pt>
                <c:pt idx="641">
                  <c:v>-91.571402954020186</c:v>
                </c:pt>
                <c:pt idx="642">
                  <c:v>-91.628129167464223</c:v>
                </c:pt>
                <c:pt idx="643">
                  <c:v>-91.685092814911314</c:v>
                </c:pt>
                <c:pt idx="644">
                  <c:v>-91.742302181257017</c:v>
                </c:pt>
                <c:pt idx="645">
                  <c:v>-91.799765611287924</c:v>
                </c:pt>
                <c:pt idx="646">
                  <c:v>-91.857491511734949</c:v>
                </c:pt>
                <c:pt idx="647">
                  <c:v>-91.915488353371032</c:v>
                </c:pt>
                <c:pt idx="648">
                  <c:v>-91.973764673154463</c:v>
                </c:pt>
                <c:pt idx="649">
                  <c:v>-92.032329076419742</c:v>
                </c:pt>
                <c:pt idx="650">
                  <c:v>-92.091190239117651</c:v>
                </c:pt>
                <c:pt idx="651">
                  <c:v>-92.150356910106154</c:v>
                </c:pt>
                <c:pt idx="652">
                  <c:v>-92.209837913494283</c:v>
                </c:pt>
                <c:pt idx="653">
                  <c:v>-92.269642151040358</c:v>
                </c:pt>
                <c:pt idx="654">
                  <c:v>-92.329778604607341</c:v>
                </c:pt>
                <c:pt idx="655">
                  <c:v>-92.390256338676565</c:v>
                </c:pt>
                <c:pt idx="656">
                  <c:v>-92.451084502922328</c:v>
                </c:pt>
                <c:pt idx="657">
                  <c:v>-92.512272334849897</c:v>
                </c:pt>
                <c:pt idx="658">
                  <c:v>-92.573829162498342</c:v>
                </c:pt>
                <c:pt idx="659">
                  <c:v>-92.635764407211624</c:v>
                </c:pt>
                <c:pt idx="660">
                  <c:v>-92.698087586479517</c:v>
                </c:pt>
                <c:pt idx="661">
                  <c:v>-92.760808316851666</c:v>
                </c:pt>
                <c:pt idx="662">
                  <c:v>-92.823936316926805</c:v>
                </c:pt>
                <c:pt idx="663">
                  <c:v>-92.887481410420406</c:v>
                </c:pt>
                <c:pt idx="664">
                  <c:v>-92.951453529313355</c:v>
                </c:pt>
                <c:pt idx="665">
                  <c:v>-93.015862717084673</c:v>
                </c:pt>
                <c:pt idx="666">
                  <c:v>-93.080719132031845</c:v>
                </c:pt>
                <c:pt idx="667">
                  <c:v>-93.146033050680956</c:v>
                </c:pt>
                <c:pt idx="668">
                  <c:v>-93.211814871291153</c:v>
                </c:pt>
                <c:pt idx="669">
                  <c:v>-93.27807511745624</c:v>
                </c:pt>
                <c:pt idx="670">
                  <c:v>-93.344824441807276</c:v>
                </c:pt>
                <c:pt idx="671">
                  <c:v>-93.412073629819588</c:v>
                </c:pt>
                <c:pt idx="672">
                  <c:v>-93.479833603728835</c:v>
                </c:pt>
                <c:pt idx="673">
                  <c:v>-93.548115426559548</c:v>
                </c:pt>
                <c:pt idx="674">
                  <c:v>-93.61693030627049</c:v>
                </c:pt>
                <c:pt idx="675">
                  <c:v>-93.686289600022008</c:v>
                </c:pt>
                <c:pt idx="676">
                  <c:v>-93.756204818568222</c:v>
                </c:pt>
                <c:pt idx="677">
                  <c:v>-93.826687630781365</c:v>
                </c:pt>
                <c:pt idx="678">
                  <c:v>-93.897749868310626</c:v>
                </c:pt>
                <c:pt idx="679">
                  <c:v>-93.969403530382806</c:v>
                </c:pt>
                <c:pt idx="680">
                  <c:v>-94.041660788748572</c:v>
                </c:pt>
                <c:pt idx="681">
                  <c:v>-94.114533992781162</c:v>
                </c:pt>
                <c:pt idx="682">
                  <c:v>-94.188035674732788</c:v>
                </c:pt>
                <c:pt idx="683">
                  <c:v>-94.262178555154406</c:v>
                </c:pt>
                <c:pt idx="684">
                  <c:v>-94.336975548486492</c:v>
                </c:pt>
                <c:pt idx="685">
                  <c:v>-94.412439768825905</c:v>
                </c:pt>
                <c:pt idx="686">
                  <c:v>-94.48858453587718</c:v>
                </c:pt>
                <c:pt idx="687">
                  <c:v>-94.565423381093865</c:v>
                </c:pt>
                <c:pt idx="688">
                  <c:v>-94.642970054019258</c:v>
                </c:pt>
                <c:pt idx="689">
                  <c:v>-94.721238528832416</c:v>
                </c:pt>
                <c:pt idx="690">
                  <c:v>-94.800243011109004</c:v>
                </c:pt>
                <c:pt idx="691">
                  <c:v>-94.87999794480487</c:v>
                </c:pt>
                <c:pt idx="692">
                  <c:v>-94.960518019471337</c:v>
                </c:pt>
                <c:pt idx="693">
                  <c:v>-95.041818177711036</c:v>
                </c:pt>
                <c:pt idx="694">
                  <c:v>-95.123913622885226</c:v>
                </c:pt>
                <c:pt idx="695">
                  <c:v>-95.206819827080452</c:v>
                </c:pt>
                <c:pt idx="696">
                  <c:v>-95.290552539346905</c:v>
                </c:pt>
                <c:pt idx="697">
                  <c:v>-95.37512779421931</c:v>
                </c:pt>
                <c:pt idx="698">
                  <c:v>-95.460561920530893</c:v>
                </c:pt>
                <c:pt idx="699">
                  <c:v>-95.546871550531819</c:v>
                </c:pt>
                <c:pt idx="700">
                  <c:v>-95.634073629327816</c:v>
                </c:pt>
                <c:pt idx="701">
                  <c:v>-95.722185424647449</c:v>
                </c:pt>
                <c:pt idx="702">
                  <c:v>-95.811224536955393</c:v>
                </c:pt>
                <c:pt idx="703">
                  <c:v>-95.901208909923994</c:v>
                </c:pt>
                <c:pt idx="704">
                  <c:v>-95.992156841278657</c:v>
                </c:pt>
                <c:pt idx="705">
                  <c:v>-96.084086994032361</c:v>
                </c:pt>
                <c:pt idx="706">
                  <c:v>-96.177018408125861</c:v>
                </c:pt>
                <c:pt idx="707">
                  <c:v>-96.270970512490265</c:v>
                </c:pt>
                <c:pt idx="708">
                  <c:v>-96.365963137550068</c:v>
                </c:pt>
                <c:pt idx="709">
                  <c:v>-96.462016528184748</c:v>
                </c:pt>
                <c:pt idx="710">
                  <c:v>-96.559151357169341</c:v>
                </c:pt>
                <c:pt idx="711">
                  <c:v>-96.657388739113102</c:v>
                </c:pt>
                <c:pt idx="712">
                  <c:v>-96.756750244918962</c:v>
                </c:pt>
                <c:pt idx="713">
                  <c:v>-96.857257916784945</c:v>
                </c:pt>
                <c:pt idx="714">
                  <c:v>-96.958934283771271</c:v>
                </c:pt>
                <c:pt idx="715">
                  <c:v>-97.061802377958259</c:v>
                </c:pt>
                <c:pt idx="716">
                  <c:v>-97.16588575122023</c:v>
                </c:pt>
                <c:pt idx="717">
                  <c:v>-97.271208492641207</c:v>
                </c:pt>
                <c:pt idx="718">
                  <c:v>-97.377795246603185</c:v>
                </c:pt>
                <c:pt idx="719">
                  <c:v>-97.485671231573875</c:v>
                </c:pt>
                <c:pt idx="720">
                  <c:v>-97.59486225962597</c:v>
                </c:pt>
                <c:pt idx="721">
                  <c:v>-97.70539475672102</c:v>
                </c:pt>
                <c:pt idx="722">
                  <c:v>-97.817295783790371</c:v>
                </c:pt>
                <c:pt idx="723">
                  <c:v>-97.930593058650459</c:v>
                </c:pt>
                <c:pt idx="724">
                  <c:v>-98.04531497878925</c:v>
                </c:pt>
                <c:pt idx="725">
                  <c:v>-98.161490645062116</c:v>
                </c:pt>
                <c:pt idx="726">
                  <c:v>-98.279149886340775</c:v>
                </c:pt>
                <c:pt idx="727">
                  <c:v>-98.398323285155328</c:v>
                </c:pt>
                <c:pt idx="728">
                  <c:v>-98.519042204378806</c:v>
                </c:pt>
                <c:pt idx="729">
                  <c:v>-98.641338814997781</c:v>
                </c:pt>
                <c:pt idx="730">
                  <c:v>-98.765246125022244</c:v>
                </c:pt>
                <c:pt idx="731">
                  <c:v>-98.890798009586177</c:v>
                </c:pt>
                <c:pt idx="732">
                  <c:v>-99.018029242293423</c:v>
                </c:pt>
                <c:pt idx="733">
                  <c:v>-99.146975527868904</c:v>
                </c:pt>
                <c:pt idx="734">
                  <c:v>-99.277673536173808</c:v>
                </c:pt>
                <c:pt idx="735">
                  <c:v>-99.410160937651312</c:v>
                </c:pt>
                <c:pt idx="736">
                  <c:v>-99.544476440268298</c:v>
                </c:pt>
                <c:pt idx="737">
                  <c:v>-99.680659828025298</c:v>
                </c:pt>
                <c:pt idx="738">
                  <c:v>-99.818752001108436</c:v>
                </c:pt>
                <c:pt idx="739">
                  <c:v>-99.958795017762554</c:v>
                </c:pt>
                <c:pt idx="740">
                  <c:v>-100.10083213796746</c:v>
                </c:pt>
                <c:pt idx="741">
                  <c:v>-100.24490786900348</c:v>
                </c:pt>
                <c:pt idx="742">
                  <c:v>-100.39106801300052</c:v>
                </c:pt>
                <c:pt idx="743">
                  <c:v>-100.53935971656178</c:v>
                </c:pt>
                <c:pt idx="744">
                  <c:v>-100.68983152256843</c:v>
                </c:pt>
                <c:pt idx="745">
                  <c:v>-100.84253342426767</c:v>
                </c:pt>
                <c:pt idx="746">
                  <c:v>-100.99751692175853</c:v>
                </c:pt>
                <c:pt idx="747">
                  <c:v>-101.15483508099287</c:v>
                </c:pt>
                <c:pt idx="748">
                  <c:v>-101.31454259541358</c:v>
                </c:pt>
                <c:pt idx="749">
                  <c:v>-101.47669585036491</c:v>
                </c:pt>
                <c:pt idx="750">
                  <c:v>-101.64135299040768</c:v>
                </c:pt>
                <c:pt idx="751">
                  <c:v>-101.80857398968668</c:v>
                </c:pt>
                <c:pt idx="752">
                  <c:v>-101.97842072550405</c:v>
                </c:pt>
                <c:pt idx="753">
                  <c:v>-102.15095705525469</c:v>
                </c:pt>
                <c:pt idx="754">
                  <c:v>-102.32624889689674</c:v>
                </c:pt>
                <c:pt idx="755">
                  <c:v>-102.50436431313349</c:v>
                </c:pt>
                <c:pt idx="756">
                  <c:v>-102.68537359949222</c:v>
                </c:pt>
                <c:pt idx="757">
                  <c:v>-102.86934937650004</c:v>
                </c:pt>
                <c:pt idx="758">
                  <c:v>-103.05636668616113</c:v>
                </c:pt>
                <c:pt idx="759">
                  <c:v>-103.24650309295386</c:v>
                </c:pt>
                <c:pt idx="760">
                  <c:v>-103.43983878957856</c:v>
                </c:pt>
                <c:pt idx="761">
                  <c:v>-103.63645670769573</c:v>
                </c:pt>
                <c:pt idx="762">
                  <c:v>-103.83644263390717</c:v>
                </c:pt>
                <c:pt idx="763">
                  <c:v>-104.0398853312487</c:v>
                </c:pt>
                <c:pt idx="764">
                  <c:v>-104.24687666647222</c:v>
                </c:pt>
                <c:pt idx="765">
                  <c:v>-104.45751174341137</c:v>
                </c:pt>
                <c:pt idx="766">
                  <c:v>-104.6718890427391</c:v>
                </c:pt>
                <c:pt idx="767">
                  <c:v>-104.89011056844095</c:v>
                </c:pt>
                <c:pt idx="768">
                  <c:v>-105.11228200134001</c:v>
                </c:pt>
                <c:pt idx="769">
                  <c:v>-105.33851286003302</c:v>
                </c:pt>
                <c:pt idx="770">
                  <c:v>-105.56891666960402</c:v>
                </c:pt>
                <c:pt idx="771">
                  <c:v>-105.80361113850662</c:v>
                </c:pt>
                <c:pt idx="772">
                  <c:v>-106.04271834401801</c:v>
                </c:pt>
                <c:pt idx="773">
                  <c:v>-106.28636492668865</c:v>
                </c:pt>
                <c:pt idx="774">
                  <c:v>-106.53468229422724</c:v>
                </c:pt>
                <c:pt idx="775">
                  <c:v>-106.787806835276</c:v>
                </c:pt>
                <c:pt idx="776">
                  <c:v>-107.04588014355411</c:v>
                </c:pt>
                <c:pt idx="777">
                  <c:v>-107.30904925285812</c:v>
                </c:pt>
                <c:pt idx="778">
                  <c:v>-107.57746688342768</c:v>
                </c:pt>
                <c:pt idx="779">
                  <c:v>-107.85129170019906</c:v>
                </c:pt>
                <c:pt idx="780">
                  <c:v>-108.13068858348237</c:v>
                </c:pt>
                <c:pt idx="781">
                  <c:v>-108.41582891261295</c:v>
                </c:pt>
                <c:pt idx="782">
                  <c:v>-108.70689086313413</c:v>
                </c:pt>
                <c:pt idx="783">
                  <c:v>-109.00405971807868</c:v>
                </c:pt>
                <c:pt idx="784">
                  <c:v>-109.30752819391773</c:v>
                </c:pt>
                <c:pt idx="785">
                  <c:v>-109.61749678174854</c:v>
                </c:pt>
                <c:pt idx="786">
                  <c:v>-109.93417410428488</c:v>
                </c:pt>
                <c:pt idx="787">
                  <c:v>-110.25777728919903</c:v>
                </c:pt>
                <c:pt idx="788">
                  <c:v>-110.58853235935516</c:v>
                </c:pt>
                <c:pt idx="789">
                  <c:v>-110.92667464043116</c:v>
                </c:pt>
                <c:pt idx="790">
                  <c:v>-111.27244918639882</c:v>
                </c:pt>
                <c:pt idx="791">
                  <c:v>-111.6261112232759</c:v>
                </c:pt>
                <c:pt idx="792">
                  <c:v>-111.98792661149308</c:v>
                </c:pt>
                <c:pt idx="793">
                  <c:v>-112.35817232714297</c:v>
                </c:pt>
                <c:pt idx="794">
                  <c:v>-112.7371369622624</c:v>
                </c:pt>
                <c:pt idx="795">
                  <c:v>-113.12512124417988</c:v>
                </c:pt>
                <c:pt idx="796">
                  <c:v>-113.52243857379165</c:v>
                </c:pt>
                <c:pt idx="797">
                  <c:v>-113.92941558244793</c:v>
                </c:pt>
                <c:pt idx="798">
                  <c:v>-114.346392706895</c:v>
                </c:pt>
                <c:pt idx="799">
                  <c:v>-114.7737247814463</c:v>
                </c:pt>
                <c:pt idx="800">
                  <c:v>-115.21178164623223</c:v>
                </c:pt>
                <c:pt idx="801">
                  <c:v>-115.66094876999018</c:v>
                </c:pt>
                <c:pt idx="802">
                  <c:v>-116.12162788540584</c:v>
                </c:pt>
                <c:pt idx="803">
                  <c:v>-116.59423763448603</c:v>
                </c:pt>
                <c:pt idx="804">
                  <c:v>-117.07921422081756</c:v>
                </c:pt>
                <c:pt idx="805">
                  <c:v>-117.57701206485609</c:v>
                </c:pt>
                <c:pt idx="806">
                  <c:v>-118.0881044575347</c:v>
                </c:pt>
                <c:pt idx="807">
                  <c:v>-118.61298420652705</c:v>
                </c:pt>
                <c:pt idx="808">
                  <c:v>-119.15216426837455</c:v>
                </c:pt>
                <c:pt idx="809">
                  <c:v>-119.70617835840453</c:v>
                </c:pt>
                <c:pt idx="810">
                  <c:v>-120.27558152889969</c:v>
                </c:pt>
                <c:pt idx="811">
                  <c:v>-120.86095070429867</c:v>
                </c:pt>
                <c:pt idx="812">
                  <c:v>-121.46288516030793</c:v>
                </c:pt>
                <c:pt idx="813">
                  <c:v>-122.08200693164473</c:v>
                </c:pt>
                <c:pt idx="814">
                  <c:v>-122.71896113070797</c:v>
                </c:pt>
                <c:pt idx="815">
                  <c:v>-123.37441615675424</c:v>
                </c:pt>
                <c:pt idx="816">
                  <c:v>-124.04906377211653</c:v>
                </c:pt>
                <c:pt idx="817">
                  <c:v>-124.74361901866391</c:v>
                </c:pt>
                <c:pt idx="818">
                  <c:v>-125.45881994399252</c:v>
                </c:pt>
                <c:pt idx="819">
                  <c:v>-126.195427102826</c:v>
                </c:pt>
                <c:pt idx="820">
                  <c:v>-126.95422279476875</c:v>
                </c:pt>
                <c:pt idx="821">
                  <c:v>-127.73600999491352</c:v>
                </c:pt>
                <c:pt idx="822">
                  <c:v>-128.54161092895248</c:v>
                </c:pt>
                <c:pt idx="823">
                  <c:v>-129.37186523941062</c:v>
                </c:pt>
                <c:pt idx="824">
                  <c:v>-130.22762768456133</c:v>
                </c:pt>
                <c:pt idx="825">
                  <c:v>-131.10976530663478</c:v>
                </c:pt>
                <c:pt idx="826">
                  <c:v>-132.01915400130147</c:v>
                </c:pt>
                <c:pt idx="827">
                  <c:v>-132.95667441640325</c:v>
                </c:pt>
                <c:pt idx="828">
                  <c:v>-133.92320710480197</c:v>
                </c:pt>
                <c:pt idx="829">
                  <c:v>-134.91962685451492</c:v>
                </c:pt>
                <c:pt idx="830">
                  <c:v>-135.94679611945426</c:v>
                </c:pt>
                <c:pt idx="831">
                  <c:v>-137.00555747673485</c:v>
                </c:pt>
                <c:pt idx="832">
                  <c:v>-138.09672504232509</c:v>
                </c:pt>
                <c:pt idx="833">
                  <c:v>-139.22107478659694</c:v>
                </c:pt>
                <c:pt idx="834">
                  <c:v>-140.3793337058689</c:v>
                </c:pt>
                <c:pt idx="835">
                  <c:v>-141.57216782629519</c:v>
                </c:pt>
                <c:pt idx="836">
                  <c:v>-142.80016904314036</c:v>
                </c:pt>
                <c:pt idx="837">
                  <c:v>-144.0638408324929</c:v>
                </c:pt>
                <c:pt idx="838">
                  <c:v>-145.36358291425086</c:v>
                </c:pt>
                <c:pt idx="839">
                  <c:v>-146.69967499507058</c:v>
                </c:pt>
                <c:pt idx="840">
                  <c:v>-148.07225977769525</c:v>
                </c:pt>
                <c:pt idx="841">
                  <c:v>-149.48132548783676</c:v>
                </c:pt>
                <c:pt idx="842">
                  <c:v>-150.92668824003863</c:v>
                </c:pt>
                <c:pt idx="843">
                  <c:v>-152.40797463718815</c:v>
                </c:pt>
                <c:pt idx="844">
                  <c:v>-153.92460507110604</c:v>
                </c:pt>
                <c:pt idx="845">
                  <c:v>-155.47577825940272</c:v>
                </c:pt>
                <c:pt idx="846">
                  <c:v>-157.06045761105</c:v>
                </c:pt>
                <c:pt idx="847">
                  <c:v>-158.67736005369824</c:v>
                </c:pt>
                <c:pt idx="848">
                  <c:v>-160.32494797305168</c:v>
                </c:pt>
                <c:pt idx="849">
                  <c:v>-162.00142490222538</c:v>
                </c:pt>
                <c:pt idx="850">
                  <c:v>-163.70473555144966</c:v>
                </c:pt>
                <c:pt idx="851">
                  <c:v>-165.43257068191315</c:v>
                </c:pt>
                <c:pt idx="852">
                  <c:v>-167.18237720066531</c:v>
                </c:pt>
                <c:pt idx="853">
                  <c:v>-168.95137368821261</c:v>
                </c:pt>
                <c:pt idx="854">
                  <c:v>-170.73657137232442</c:v>
                </c:pt>
                <c:pt idx="855">
                  <c:v>-172.53480033999435</c:v>
                </c:pt>
                <c:pt idx="856">
                  <c:v>-174.34274054725995</c:v>
                </c:pt>
                <c:pt idx="857">
                  <c:v>-176.15695695900868</c:v>
                </c:pt>
                <c:pt idx="858">
                  <c:v>-177.97393794450113</c:v>
                </c:pt>
                <c:pt idx="859">
                  <c:v>-179.79013588524225</c:v>
                </c:pt>
                <c:pt idx="860">
                  <c:v>-181.6020088338077</c:v>
                </c:pt>
                <c:pt idx="861">
                  <c:v>-183.40606200535152</c:v>
                </c:pt>
                <c:pt idx="862">
                  <c:v>-185.19888789259562</c:v>
                </c:pt>
                <c:pt idx="863">
                  <c:v>-186.97720386942609</c:v>
                </c:pt>
                <c:pt idx="864">
                  <c:v>-188.73788628135051</c:v>
                </c:pt>
                <c:pt idx="865">
                  <c:v>-190.47800020188672</c:v>
                </c:pt>
                <c:pt idx="866">
                  <c:v>-192.19482424774912</c:v>
                </c:pt>
                <c:pt idx="867">
                  <c:v>-193.88587007619779</c:v>
                </c:pt>
                <c:pt idx="868">
                  <c:v>-195.54889641864827</c:v>
                </c:pt>
                <c:pt idx="869">
                  <c:v>-197.18191772097552</c:v>
                </c:pt>
                <c:pt idx="870">
                  <c:v>-198.78320765084044</c:v>
                </c:pt>
                <c:pt idx="871">
                  <c:v>-200.35129788757328</c:v>
                </c:pt>
                <c:pt idx="872">
                  <c:v>-201.88497272605107</c:v>
                </c:pt>
                <c:pt idx="873">
                  <c:v>-203.38326010166475</c:v>
                </c:pt>
                <c:pt idx="874">
                  <c:v>-204.84541968098173</c:v>
                </c:pt>
                <c:pt idx="875">
                  <c:v>-206.27092866636502</c:v>
                </c:pt>
                <c:pt idx="876">
                  <c:v>-207.659465938545</c:v>
                </c:pt>
                <c:pt idx="877">
                  <c:v>-209.01089511533112</c:v>
                </c:pt>
                <c:pt idx="878">
                  <c:v>-210.32524704393089</c:v>
                </c:pt>
                <c:pt idx="879">
                  <c:v>-211.60270217474516</c:v>
                </c:pt>
                <c:pt idx="880">
                  <c:v>-212.84357319115264</c:v>
                </c:pt>
                <c:pt idx="881">
                  <c:v>-214.04828819714319</c:v>
                </c:pt>
                <c:pt idx="882">
                  <c:v>-215.21737469562964</c:v>
                </c:pt>
                <c:pt idx="883">
                  <c:v>-216.35144452735318</c:v>
                </c:pt>
                <c:pt idx="884">
                  <c:v>-217.45117988466555</c:v>
                </c:pt>
                <c:pt idx="885">
                  <c:v>-218.51732046680794</c:v>
                </c:pt>
                <c:pt idx="886">
                  <c:v>-219.5506518036868</c:v>
                </c:pt>
                <c:pt idx="887">
                  <c:v>-220.55199474321827</c:v>
                </c:pt>
                <c:pt idx="888">
                  <c:v>-221.52219607244515</c:v>
                </c:pt>
                <c:pt idx="889">
                  <c:v>-222.46212022402295</c:v>
                </c:pt>
                <c:pt idx="890">
                  <c:v>-223.37264200652317</c:v>
                </c:pt>
                <c:pt idx="891">
                  <c:v>-224.25464028838292</c:v>
                </c:pt>
                <c:pt idx="892">
                  <c:v>-225.10899256045883</c:v>
                </c:pt>
                <c:pt idx="893">
                  <c:v>-225.93657030024102</c:v>
                </c:pt>
                <c:pt idx="894">
                  <c:v>-226.73823506120087</c:v>
                </c:pt>
                <c:pt idx="895">
                  <c:v>-227.51483521287449</c:v>
                </c:pt>
                <c:pt idx="896">
                  <c:v>-228.26720326066564</c:v>
                </c:pt>
                <c:pt idx="897">
                  <c:v>-228.99615367858166</c:v>
                </c:pt>
                <c:pt idx="898">
                  <c:v>-229.70248119282806</c:v>
                </c:pt>
                <c:pt idx="899">
                  <c:v>-230.3869594592083</c:v>
                </c:pt>
                <c:pt idx="900">
                  <c:v>-231.05034008233369</c:v>
                </c:pt>
                <c:pt idx="901">
                  <c:v>-231.69335192962711</c:v>
                </c:pt>
                <c:pt idx="902">
                  <c:v>-232.31670069793159</c:v>
                </c:pt>
                <c:pt idx="903">
                  <c:v>-232.92106869506773</c:v>
                </c:pt>
                <c:pt idx="904">
                  <c:v>-233.50711480295416</c:v>
                </c:pt>
                <c:pt idx="905">
                  <c:v>-234.07547459283003</c:v>
                </c:pt>
                <c:pt idx="906">
                  <c:v>-234.62676056671597</c:v>
                </c:pt>
                <c:pt idx="907">
                  <c:v>-235.16156250252101</c:v>
                </c:pt>
                <c:pt idx="908">
                  <c:v>-235.68044788314057</c:v>
                </c:pt>
                <c:pt idx="909">
                  <c:v>-236.18396239253741</c:v>
                </c:pt>
                <c:pt idx="910">
                  <c:v>-236.67263046414001</c:v>
                </c:pt>
                <c:pt idx="911">
                  <c:v>-237.14695586897989</c:v>
                </c:pt>
                <c:pt idx="912">
                  <c:v>-237.60742233283696</c:v>
                </c:pt>
                <c:pt idx="913">
                  <c:v>-238.05449417326426</c:v>
                </c:pt>
                <c:pt idx="914">
                  <c:v>-238.4886169487929</c:v>
                </c:pt>
                <c:pt idx="915">
                  <c:v>-238.91021811385417</c:v>
                </c:pt>
                <c:pt idx="916">
                  <c:v>-239.31970767401856</c:v>
                </c:pt>
                <c:pt idx="917">
                  <c:v>-239.71747883710134</c:v>
                </c:pt>
                <c:pt idx="918">
                  <c:v>-240.10390865647344</c:v>
                </c:pt>
                <c:pt idx="919">
                  <c:v>-240.47935866361908</c:v>
                </c:pt>
                <c:pt idx="920">
                  <c:v>-240.84417548757509</c:v>
                </c:pt>
                <c:pt idx="921">
                  <c:v>-241.19869145938969</c:v>
                </c:pt>
                <c:pt idx="922">
                  <c:v>-241.54322520018229</c:v>
                </c:pt>
                <c:pt idx="923">
                  <c:v>-241.87808219174298</c:v>
                </c:pt>
                <c:pt idx="924">
                  <c:v>-242.20355532892955</c:v>
                </c:pt>
                <c:pt idx="925">
                  <c:v>-242.51992545337458</c:v>
                </c:pt>
                <c:pt idx="926">
                  <c:v>-242.82746186823792</c:v>
                </c:pt>
                <c:pt idx="927">
                  <c:v>-243.12642283392347</c:v>
                </c:pt>
                <c:pt idx="928">
                  <c:v>-243.41705604482459</c:v>
                </c:pt>
                <c:pt idx="929">
                  <c:v>-243.69959908728134</c:v>
                </c:pt>
                <c:pt idx="930">
                  <c:v>-243.97427987904774</c:v>
                </c:pt>
                <c:pt idx="931">
                  <c:v>-244.24131709063164</c:v>
                </c:pt>
                <c:pt idx="932">
                  <c:v>-244.50092054893548</c:v>
                </c:pt>
                <c:pt idx="933">
                  <c:v>-244.75329162368206</c:v>
                </c:pt>
                <c:pt idx="934">
                  <c:v>-244.99862359713538</c:v>
                </c:pt>
                <c:pt idx="935">
                  <c:v>-245.23710201766067</c:v>
                </c:pt>
                <c:pt idx="936">
                  <c:v>-245.4689050376777</c:v>
                </c:pt>
                <c:pt idx="937">
                  <c:v>-245.69420373657863</c:v>
                </c:pt>
                <c:pt idx="938">
                  <c:v>-245.91316242918006</c:v>
                </c:pt>
                <c:pt idx="939">
                  <c:v>-246.12593896028108</c:v>
                </c:pt>
                <c:pt idx="940">
                  <c:v>-246.33268498589314</c:v>
                </c:pt>
                <c:pt idx="941">
                  <c:v>-246.5335462417012</c:v>
                </c:pt>
                <c:pt idx="942">
                  <c:v>-246.72866279930051</c:v>
                </c:pt>
                <c:pt idx="943">
                  <c:v>-246.91816931074823</c:v>
                </c:pt>
                <c:pt idx="944">
                  <c:v>-247.10219524194599</c:v>
                </c:pt>
                <c:pt idx="945">
                  <c:v>-247.28086509536018</c:v>
                </c:pt>
                <c:pt idx="946">
                  <c:v>-247.45429862257154</c:v>
                </c:pt>
                <c:pt idx="947">
                  <c:v>-247.6226110271183</c:v>
                </c:pt>
                <c:pt idx="948">
                  <c:v>-247.78591315809578</c:v>
                </c:pt>
                <c:pt idx="949">
                  <c:v>-247.94431169494459</c:v>
                </c:pt>
                <c:pt idx="950">
                  <c:v>-248.09790932384712</c:v>
                </c:pt>
                <c:pt idx="951">
                  <c:v>-248.24680490613824</c:v>
                </c:pt>
                <c:pt idx="952">
                  <c:v>-248.39109363911109</c:v>
                </c:pt>
                <c:pt idx="953">
                  <c:v>-248.53086720959212</c:v>
                </c:pt>
                <c:pt idx="954">
                  <c:v>-248.66621394063165</c:v>
                </c:pt>
                <c:pt idx="955">
                  <c:v>-248.79721893165348</c:v>
                </c:pt>
                <c:pt idx="956">
                  <c:v>-248.92396419237846</c:v>
                </c:pt>
                <c:pt idx="957">
                  <c:v>-249.04652877083475</c:v>
                </c:pt>
                <c:pt idx="958">
                  <c:v>-249.16498887573982</c:v>
                </c:pt>
                <c:pt idx="959">
                  <c:v>-249.27941799354207</c:v>
                </c:pt>
                <c:pt idx="960">
                  <c:v>-249.38988700037524</c:v>
                </c:pt>
                <c:pt idx="961">
                  <c:v>-249.49646426919048</c:v>
                </c:pt>
                <c:pt idx="962">
                  <c:v>-249.59921577229727</c:v>
                </c:pt>
                <c:pt idx="963">
                  <c:v>-249.69820517954574</c:v>
                </c:pt>
                <c:pt idx="964">
                  <c:v>-249.79349395236835</c:v>
                </c:pt>
                <c:pt idx="965">
                  <c:v>-249.88514143388494</c:v>
                </c:pt>
                <c:pt idx="966">
                  <c:v>-249.9732049352717</c:v>
                </c:pt>
                <c:pt idx="967">
                  <c:v>-250.05773981857794</c:v>
                </c:pt>
                <c:pt idx="968">
                  <c:v>-250.13879957617118</c:v>
                </c:pt>
                <c:pt idx="969">
                  <c:v>-250.21643590697738</c:v>
                </c:pt>
                <c:pt idx="970">
                  <c:v>-250.29069878967977</c:v>
                </c:pt>
                <c:pt idx="971">
                  <c:v>-250.36163655302673</c:v>
                </c:pt>
                <c:pt idx="972">
                  <c:v>-250.42929594339557</c:v>
                </c:pt>
                <c:pt idx="973">
                  <c:v>-250.49372218975128</c:v>
                </c:pt>
                <c:pt idx="974">
                  <c:v>-250.55495906612958</c:v>
                </c:pt>
                <c:pt idx="975">
                  <c:v>-250.61304895177113</c:v>
                </c:pt>
                <c:pt idx="976">
                  <c:v>-250.66803288902523</c:v>
                </c:pt>
                <c:pt idx="977">
                  <c:v>-250.71995063913585</c:v>
                </c:pt>
                <c:pt idx="978">
                  <c:v>-250.76884073601772</c:v>
                </c:pt>
                <c:pt idx="979">
                  <c:v>-250.81474053812559</c:v>
                </c:pt>
                <c:pt idx="980">
                  <c:v>-250.85768627851172</c:v>
                </c:pt>
                <c:pt idx="981">
                  <c:v>-250.89771311316795</c:v>
                </c:pt>
                <c:pt idx="982">
                  <c:v>-250.93485516773671</c:v>
                </c:pt>
                <c:pt idx="983">
                  <c:v>-250.96914558267639</c:v>
                </c:pt>
                <c:pt idx="984">
                  <c:v>-251.00061655696021</c:v>
                </c:pt>
                <c:pt idx="985">
                  <c:v>-251.02929939038717</c:v>
                </c:pt>
                <c:pt idx="986">
                  <c:v>-251.05522452457265</c:v>
                </c:pt>
                <c:pt idx="987">
                  <c:v>-251.07842158268943</c:v>
                </c:pt>
                <c:pt idx="988">
                  <c:v>-251.09891940802737</c:v>
                </c:pt>
                <c:pt idx="989">
                  <c:v>-251.11674610142796</c:v>
                </c:pt>
                <c:pt idx="990">
                  <c:v>-251.13192905765908</c:v>
                </c:pt>
                <c:pt idx="991">
                  <c:v>-251.14449500078021</c:v>
                </c:pt>
                <c:pt idx="992">
                  <c:v>-251.15447001855745</c:v>
                </c:pt>
                <c:pt idx="993">
                  <c:v>-251.16187959597346</c:v>
                </c:pt>
                <c:pt idx="994">
                  <c:v>-251.16674864788607</c:v>
                </c:pt>
                <c:pt idx="995">
                  <c:v>-251.16910155087641</c:v>
                </c:pt>
                <c:pt idx="996">
                  <c:v>-251.16896217433427</c:v>
                </c:pt>
                <c:pt idx="997">
                  <c:v>-251.16635391081905</c:v>
                </c:pt>
                <c:pt idx="998">
                  <c:v>-251.16129970573675</c:v>
                </c:pt>
                <c:pt idx="999">
                  <c:v>-251.15382208637169</c:v>
                </c:pt>
                <c:pt idx="1000">
                  <c:v>-251.14394319030367</c:v>
                </c:pt>
                <c:pt idx="1001">
                  <c:v>-251.13168479324986</c:v>
                </c:pt>
                <c:pt idx="1002">
                  <c:v>-251.11706833635759</c:v>
                </c:pt>
                <c:pt idx="1003">
                  <c:v>-251.10011495298113</c:v>
                </c:pt>
                <c:pt idx="1004">
                  <c:v>-251.08084549496897</c:v>
                </c:pt>
                <c:pt idx="1005">
                  <c:v>-251.05928055848815</c:v>
                </c:pt>
                <c:pt idx="1006">
                  <c:v>-251.03544050941002</c:v>
                </c:pt>
                <c:pt idx="1007">
                  <c:v>-251.00934550828299</c:v>
                </c:pt>
                <c:pt idx="1008">
                  <c:v>-250.98101553490909</c:v>
                </c:pt>
                <c:pt idx="1009">
                  <c:v>-250.9504704125502</c:v>
                </c:pt>
                <c:pt idx="1010">
                  <c:v>-250.91772983177765</c:v>
                </c:pt>
                <c:pt idx="1011">
                  <c:v>-250.88281337398712</c:v>
                </c:pt>
                <c:pt idx="1012">
                  <c:v>-250.84574053459025</c:v>
                </c:pt>
                <c:pt idx="1013">
                  <c:v>-250.806530745901</c:v>
                </c:pt>
                <c:pt idx="1014">
                  <c:v>-250.76520339972853</c:v>
                </c:pt>
                <c:pt idx="1015">
                  <c:v>-250.72177786968928</c:v>
                </c:pt>
                <c:pt idx="1016">
                  <c:v>-250.67627353324801</c:v>
                </c:pt>
                <c:pt idx="1017">
                  <c:v>-250.62870979349677</c:v>
                </c:pt>
                <c:pt idx="1018">
                  <c:v>-250.57910610068413</c:v>
                </c:pt>
                <c:pt idx="1019">
                  <c:v>-250.5274819734947</c:v>
                </c:pt>
                <c:pt idx="1020">
                  <c:v>-250.47385702009109</c:v>
                </c:pt>
                <c:pt idx="1021">
                  <c:v>-250.41825095891875</c:v>
                </c:pt>
                <c:pt idx="1022">
                  <c:v>-250.36068363927973</c:v>
                </c:pt>
                <c:pt idx="1023">
                  <c:v>-250.30117506167522</c:v>
                </c:pt>
                <c:pt idx="1024">
                  <c:v>-250.2397453979205</c:v>
                </c:pt>
                <c:pt idx="1025">
                  <c:v>-250.17641501102884</c:v>
                </c:pt>
                <c:pt idx="1026">
                  <c:v>-250.11120447486738</c:v>
                </c:pt>
                <c:pt idx="1027">
                  <c:v>-250.04413459357832</c:v>
                </c:pt>
                <c:pt idx="1028">
                  <c:v>-249.97522642076507</c:v>
                </c:pt>
                <c:pt idx="1029">
                  <c:v>-249.90450127843741</c:v>
                </c:pt>
                <c:pt idx="1030">
                  <c:v>-249.83198077571029</c:v>
                </c:pt>
                <c:pt idx="1031">
                  <c:v>-249.75768682724944</c:v>
                </c:pt>
                <c:pt idx="1032">
                  <c:v>-249.68164167145562</c:v>
                </c:pt>
                <c:pt idx="1033">
                  <c:v>-249.60386788838076</c:v>
                </c:pt>
                <c:pt idx="1034">
                  <c:v>-249.52438841736191</c:v>
                </c:pt>
                <c:pt idx="1035">
                  <c:v>-249.44322657436726</c:v>
                </c:pt>
                <c:pt idx="1036">
                  <c:v>-249.36040606903782</c:v>
                </c:pt>
                <c:pt idx="1037">
                  <c:v>-249.27595102141572</c:v>
                </c:pt>
                <c:pt idx="1038">
                  <c:v>-249.18988597834147</c:v>
                </c:pt>
                <c:pt idx="1039">
                  <c:v>-249.10223592950973</c:v>
                </c:pt>
                <c:pt idx="1040">
                  <c:v>-249.01302632316359</c:v>
                </c:pt>
                <c:pt idx="1041">
                  <c:v>-248.92228308141449</c:v>
                </c:pt>
                <c:pt idx="1042">
                  <c:v>-248.83003261516899</c:v>
                </c:pt>
                <c:pt idx="1043">
                  <c:v>-248.73630183864321</c:v>
                </c:pt>
                <c:pt idx="1044">
                  <c:v>-248.64111818344742</c:v>
                </c:pt>
                <c:pt idx="1045">
                  <c:v>-248.54450961222261</c:v>
                </c:pt>
                <c:pt idx="1046">
                  <c:v>-248.44650463180355</c:v>
                </c:pt>
                <c:pt idx="1047">
                  <c:v>-248.3471323058933</c:v>
                </c:pt>
                <c:pt idx="1048">
                  <c:v>-248.24642226722511</c:v>
                </c:pt>
                <c:pt idx="1049">
                  <c:v>-248.14440472918733</c:v>
                </c:pt>
                <c:pt idx="1050">
                  <c:v>-248.04111049689288</c:v>
                </c:pt>
                <c:pt idx="1051">
                  <c:v>-247.93657097766794</c:v>
                </c:pt>
                <c:pt idx="1052">
                  <c:v>-247.83081819093582</c:v>
                </c:pt>
                <c:pt idx="1053">
                  <c:v>-247.7238847774743</c:v>
                </c:pt>
                <c:pt idx="1054">
                  <c:v>-247.61580400802063</c:v>
                </c:pt>
                <c:pt idx="1055">
                  <c:v>-247.50660979120045</c:v>
                </c:pt>
                <c:pt idx="1056">
                  <c:v>-247.39633668075891</c:v>
                </c:pt>
                <c:pt idx="1057">
                  <c:v>-247.28501988206233</c:v>
                </c:pt>
                <c:pt idx="1058">
                  <c:v>-247.17269525785844</c:v>
                </c:pt>
                <c:pt idx="1059">
                  <c:v>-247.05939933325675</c:v>
                </c:pt>
                <c:pt idx="1060">
                  <c:v>-246.94516929991585</c:v>
                </c:pt>
                <c:pt idx="1061">
                  <c:v>-246.83004301941077</c:v>
                </c:pt>
                <c:pt idx="1062">
                  <c:v>-246.71405902575421</c:v>
                </c:pt>
                <c:pt idx="1063">
                  <c:v>-246.59725652705242</c:v>
                </c:pt>
                <c:pt idx="1064">
                  <c:v>-246.4796754062734</c:v>
                </c:pt>
                <c:pt idx="1065">
                  <c:v>-246.36135622110174</c:v>
                </c:pt>
                <c:pt idx="1066">
                  <c:v>-246.24234020286485</c:v>
                </c:pt>
                <c:pt idx="1067">
                  <c:v>-246.1226692545066</c:v>
                </c:pt>
                <c:pt idx="1068">
                  <c:v>-246.00238594758918</c:v>
                </c:pt>
                <c:pt idx="1069">
                  <c:v>-245.88153351830815</c:v>
                </c:pt>
                <c:pt idx="1070">
                  <c:v>-245.76015586250119</c:v>
                </c:pt>
                <c:pt idx="1071">
                  <c:v>-245.63829752963298</c:v>
                </c:pt>
                <c:pt idx="1072">
                  <c:v>-245.51600371574642</c:v>
                </c:pt>
                <c:pt idx="1073">
                  <c:v>-245.39332025536302</c:v>
                </c:pt>
                <c:pt idx="1074">
                  <c:v>-245.27029361232181</c:v>
                </c:pt>
                <c:pt idx="1075">
                  <c:v>-245.14697086954737</c:v>
                </c:pt>
                <c:pt idx="1076">
                  <c:v>-245.02339971773608</c:v>
                </c:pt>
                <c:pt idx="1077">
                  <c:v>-244.89962844295823</c:v>
                </c:pt>
                <c:pt idx="1078">
                  <c:v>-244.77570591316345</c:v>
                </c:pt>
                <c:pt idx="1079">
                  <c:v>-244.65168156359536</c:v>
                </c:pt>
                <c:pt idx="1080">
                  <c:v>-244.52760538110493</c:v>
                </c:pt>
                <c:pt idx="1081">
                  <c:v>-244.40352788737047</c:v>
                </c:pt>
                <c:pt idx="1082">
                  <c:v>-244.27950012102121</c:v>
                </c:pt>
                <c:pt idx="1083">
                  <c:v>-244.155573618673</c:v>
                </c:pt>
                <c:pt idx="1084">
                  <c:v>-244.03180039488061</c:v>
                </c:pt>
                <c:pt idx="1085">
                  <c:v>-243.90823292101607</c:v>
                </c:pt>
                <c:pt idx="1086">
                  <c:v>-243.78492410308471</c:v>
                </c:pt>
                <c:pt idx="1087">
                  <c:v>-243.66192725849098</c:v>
                </c:pt>
                <c:pt idx="1088">
                  <c:v>-243.53929609176947</c:v>
                </c:pt>
                <c:pt idx="1089">
                  <c:v>-243.4170846692997</c:v>
                </c:pt>
                <c:pt idx="1090">
                  <c:v>-243.29534739302386</c:v>
                </c:pt>
                <c:pt idx="1091">
                  <c:v>-243.17413897318971</c:v>
                </c:pt>
                <c:pt idx="1092">
                  <c:v>-243.0535144001401</c:v>
                </c:pt>
                <c:pt idx="1093">
                  <c:v>-242.93352891518208</c:v>
                </c:pt>
                <c:pt idx="1094">
                  <c:v>-242.8142379805559</c:v>
                </c:pt>
                <c:pt idx="1095">
                  <c:v>-242.69569724853977</c:v>
                </c:pt>
                <c:pt idx="1096">
                  <c:v>-242.57796252972093</c:v>
                </c:pt>
                <c:pt idx="1097">
                  <c:v>-242.4610897604677</c:v>
                </c:pt>
                <c:pt idx="1098">
                  <c:v>-242.34513496963908</c:v>
                </c:pt>
                <c:pt idx="1099">
                  <c:v>-242.23015424456989</c:v>
                </c:pt>
                <c:pt idx="1100">
                  <c:v>-242.11620369637131</c:v>
                </c:pt>
                <c:pt idx="1101">
                  <c:v>-242.00333942458815</c:v>
                </c:pt>
                <c:pt idx="1102">
                  <c:v>-241.89161748125784</c:v>
                </c:pt>
                <c:pt idx="1103">
                  <c:v>-241.78109383441216</c:v>
                </c:pt>
                <c:pt idx="1104">
                  <c:v>-241.67182433107223</c:v>
                </c:pt>
                <c:pt idx="1105">
                  <c:v>-241.5638646597796</c:v>
                </c:pt>
                <c:pt idx="1106">
                  <c:v>-241.45727031271667</c:v>
                </c:pt>
                <c:pt idx="1107">
                  <c:v>-241.35209654746097</c:v>
                </c:pt>
                <c:pt idx="1108">
                  <c:v>-241.24839834842814</c:v>
                </c:pt>
                <c:pt idx="1109">
                  <c:v>-241.14623038805135</c:v>
                </c:pt>
                <c:pt idx="1110">
                  <c:v>-241.04564698775332</c:v>
                </c:pt>
                <c:pt idx="1111">
                  <c:v>-240.94670207875686</c:v>
                </c:pt>
                <c:pt idx="1112">
                  <c:v>-240.84944916279628</c:v>
                </c:pt>
                <c:pt idx="1113">
                  <c:v>-240.75394127277258</c:v>
                </c:pt>
                <c:pt idx="1114">
                  <c:v>-240.66023093341408</c:v>
                </c:pt>
                <c:pt idx="1115">
                  <c:v>-240.56837012199307</c:v>
                </c:pt>
                <c:pt idx="1116">
                  <c:v>-240.47841022915065</c:v>
                </c:pt>
                <c:pt idx="1117">
                  <c:v>-240.39040201988399</c:v>
                </c:pt>
                <c:pt idx="1118">
                  <c:v>-240.30439559475369</c:v>
                </c:pt>
                <c:pt idx="1119">
                  <c:v>-240.22044035135218</c:v>
                </c:pt>
                <c:pt idx="1120">
                  <c:v>-240.13858494610153</c:v>
                </c:pt>
                <c:pt idx="1121">
                  <c:v>-240.05887725641833</c:v>
                </c:pt>
                <c:pt idx="1122">
                  <c:v>-239.98136434330246</c:v>
                </c:pt>
                <c:pt idx="1123">
                  <c:v>-239.9060924144004</c:v>
                </c:pt>
                <c:pt idx="1124">
                  <c:v>-239.83310678759221</c:v>
                </c:pt>
                <c:pt idx="1125">
                  <c:v>-239.76245185514611</c:v>
                </c:pt>
                <c:pt idx="1126">
                  <c:v>-239.6941710484935</c:v>
                </c:pt>
                <c:pt idx="1127">
                  <c:v>-239.6283068036665</c:v>
                </c:pt>
                <c:pt idx="1128">
                  <c:v>-239.56490052744556</c:v>
                </c:pt>
                <c:pt idx="1129">
                  <c:v>-239.5039925642597</c:v>
                </c:pt>
                <c:pt idx="1130">
                  <c:v>-239.44562216387735</c:v>
                </c:pt>
                <c:pt idx="1131">
                  <c:v>-239.38982744993888</c:v>
                </c:pt>
                <c:pt idx="1132">
                  <c:v>-239.33664538935881</c:v>
                </c:pt>
                <c:pt idx="1133">
                  <c:v>-239.28611176264405</c:v>
                </c:pt>
                <c:pt idx="1134">
                  <c:v>-239.23826113515969</c:v>
                </c:pt>
                <c:pt idx="1135">
                  <c:v>-239.19312682938101</c:v>
                </c:pt>
                <c:pt idx="1136">
                  <c:v>-239.15074089816352</c:v>
                </c:pt>
                <c:pt idx="1137">
                  <c:v>-239.11113409906113</c:v>
                </c:pt>
                <c:pt idx="1138">
                  <c:v>-239.07433586972712</c:v>
                </c:pt>
                <c:pt idx="1139">
                  <c:v>-239.04037430442412</c:v>
                </c:pt>
                <c:pt idx="1140">
                  <c:v>-239.00927613167011</c:v>
                </c:pt>
                <c:pt idx="1141">
                  <c:v>-238.98106669304789</c:v>
                </c:pt>
                <c:pt idx="1142">
                  <c:v>-238.95576992320031</c:v>
                </c:pt>
                <c:pt idx="1143">
                  <c:v>-238.93340833103701</c:v>
                </c:pt>
                <c:pt idx="1144">
                  <c:v>-238.91400298216922</c:v>
                </c:pt>
                <c:pt idx="1145">
                  <c:v>-238.8975734825967</c:v>
                </c:pt>
                <c:pt idx="1146">
                  <c:v>-238.88413796366154</c:v>
                </c:pt>
                <c:pt idx="1147">
                  <c:v>-238.87371306828891</c:v>
                </c:pt>
                <c:pt idx="1148">
                  <c:v>-238.86631393852474</c:v>
                </c:pt>
                <c:pt idx="1149">
                  <c:v>-238.86195420439014</c:v>
                </c:pt>
                <c:pt idx="1150">
                  <c:v>-238.86064597405993</c:v>
                </c:pt>
                <c:pt idx="1151">
                  <c:v>-238.86239982537489</c:v>
                </c:pt>
                <c:pt idx="1152">
                  <c:v>-238.86722479870588</c:v>
                </c:pt>
                <c:pt idx="1153">
                  <c:v>-238.87512839116596</c:v>
                </c:pt>
                <c:pt idx="1154">
                  <c:v>-238.88611655218301</c:v>
                </c:pt>
                <c:pt idx="1155">
                  <c:v>-238.90019368044031</c:v>
                </c:pt>
                <c:pt idx="1156">
                  <c:v>-238.91736262218132</c:v>
                </c:pt>
                <c:pt idx="1157">
                  <c:v>-238.93762467088743</c:v>
                </c:pt>
                <c:pt idx="1158">
                  <c:v>-238.96097956832699</c:v>
                </c:pt>
                <c:pt idx="1159">
                  <c:v>-238.98742550697273</c:v>
                </c:pt>
                <c:pt idx="1160">
                  <c:v>-239.01695913379098</c:v>
                </c:pt>
                <c:pt idx="1161">
                  <c:v>-239.0495755553932</c:v>
                </c:pt>
                <c:pt idx="1162">
                  <c:v>-239.08526834455034</c:v>
                </c:pt>
                <c:pt idx="1163">
                  <c:v>-239.12402954805896</c:v>
                </c:pt>
                <c:pt idx="1164">
                  <c:v>-239.16584969595601</c:v>
                </c:pt>
                <c:pt idx="1165">
                  <c:v>-239.21071781206939</c:v>
                </c:pt>
                <c:pt idx="1166">
                  <c:v>-239.25862142589563</c:v>
                </c:pt>
                <c:pt idx="1167">
                  <c:v>-239.30954658579429</c:v>
                </c:pt>
                <c:pt idx="1168">
                  <c:v>-239.36347787348109</c:v>
                </c:pt>
                <c:pt idx="1169">
                  <c:v>-239.420398419809</c:v>
                </c:pt>
                <c:pt idx="1170">
                  <c:v>-239.48028992182083</c:v>
                </c:pt>
                <c:pt idx="1171">
                  <c:v>-239.54313266105046</c:v>
                </c:pt>
                <c:pt idx="1172">
                  <c:v>-239.60890552306077</c:v>
                </c:pt>
                <c:pt idx="1173">
                  <c:v>-239.67758601819077</c:v>
                </c:pt>
                <c:pt idx="1174">
                  <c:v>-239.74915030349342</c:v>
                </c:pt>
                <c:pt idx="1175">
                  <c:v>-239.82357320583776</c:v>
                </c:pt>
                <c:pt idx="1176">
                  <c:v>-239.90082824615135</c:v>
                </c:pt>
                <c:pt idx="1177">
                  <c:v>-239.98088766477588</c:v>
                </c:pt>
                <c:pt idx="1178">
                  <c:v>-240.06372244790441</c:v>
                </c:pt>
                <c:pt idx="1179">
                  <c:v>-240.14930235507475</c:v>
                </c:pt>
                <c:pt idx="1180">
                  <c:v>-240.23759594768288</c:v>
                </c:pt>
                <c:pt idx="1181">
                  <c:v>-240.32857061848492</c:v>
                </c:pt>
                <c:pt idx="1182">
                  <c:v>-240.42219262205361</c:v>
                </c:pt>
                <c:pt idx="1183">
                  <c:v>-240.51842710615102</c:v>
                </c:pt>
                <c:pt idx="1184">
                  <c:v>-240.61723814398022</c:v>
                </c:pt>
                <c:pt idx="1185">
                  <c:v>-240.71858876727885</c:v>
                </c:pt>
                <c:pt idx="1186">
                  <c:v>-240.82244100021032</c:v>
                </c:pt>
                <c:pt idx="1187">
                  <c:v>-240.92875589401257</c:v>
                </c:pt>
                <c:pt idx="1188">
                  <c:v>-241.03749356236267</c:v>
                </c:pt>
                <c:pt idx="1189">
                  <c:v>-241.14861321740875</c:v>
                </c:pt>
                <c:pt idx="1190">
                  <c:v>-241.26207320642681</c:v>
                </c:pt>
                <c:pt idx="1191">
                  <c:v>-241.37783104905446</c:v>
                </c:pt>
                <c:pt idx="1192">
                  <c:v>-241.49584347505379</c:v>
                </c:pt>
                <c:pt idx="1193">
                  <c:v>-241.61606646255407</c:v>
                </c:pt>
                <c:pt idx="1194">
                  <c:v>-241.73845527672404</c:v>
                </c:pt>
                <c:pt idx="1195">
                  <c:v>-241.86296450882594</c:v>
                </c:pt>
                <c:pt idx="1196">
                  <c:v>-241.98954811559639</c:v>
                </c:pt>
                <c:pt idx="1197">
                  <c:v>-242.11815945890464</c:v>
                </c:pt>
                <c:pt idx="1198">
                  <c:v>-242.24875134563541</c:v>
                </c:pt>
                <c:pt idx="1199">
                  <c:v>-242.38127606774259</c:v>
                </c:pt>
                <c:pt idx="1200">
                  <c:v>-242.51568544242343</c:v>
                </c:pt>
                <c:pt idx="1201">
                  <c:v>-242.65193085235563</c:v>
                </c:pt>
                <c:pt idx="1202">
                  <c:v>-242.78996328595002</c:v>
                </c:pt>
                <c:pt idx="1203">
                  <c:v>-242.92973337755973</c:v>
                </c:pt>
                <c:pt idx="1204">
                  <c:v>-243.07119144759798</c:v>
                </c:pt>
                <c:pt idx="1205">
                  <c:v>-243.21428754250974</c:v>
                </c:pt>
                <c:pt idx="1206">
                  <c:v>-243.35897147454364</c:v>
                </c:pt>
                <c:pt idx="1207">
                  <c:v>-243.50519286127684</c:v>
                </c:pt>
                <c:pt idx="1208">
                  <c:v>-243.65290116483828</c:v>
                </c:pt>
                <c:pt idx="1209">
                  <c:v>-243.8020457307826</c:v>
                </c:pt>
                <c:pt idx="1210">
                  <c:v>-243.9525758265639</c:v>
                </c:pt>
                <c:pt idx="1211">
                  <c:v>-244.10444067956493</c:v>
                </c:pt>
                <c:pt idx="1212">
                  <c:v>-244.25758951463013</c:v>
                </c:pt>
                <c:pt idx="1213">
                  <c:v>-244.41197159106162</c:v>
                </c:pt>
                <c:pt idx="1214">
                  <c:v>-244.5675362390312</c:v>
                </c:pt>
                <c:pt idx="1215">
                  <c:v>-244.72423289536707</c:v>
                </c:pt>
                <c:pt idx="1216">
                  <c:v>-244.88201113867586</c:v>
                </c:pt>
                <c:pt idx="1217">
                  <c:v>-245.04082072375559</c:v>
                </c:pt>
                <c:pt idx="1218">
                  <c:v>-245.20061161527056</c:v>
                </c:pt>
                <c:pt idx="1219">
                  <c:v>-245.36133402064365</c:v>
                </c:pt>
                <c:pt idx="1220">
                  <c:v>-245.52293842213936</c:v>
                </c:pt>
                <c:pt idx="1221">
                  <c:v>-245.68537560810077</c:v>
                </c:pt>
                <c:pt idx="1222">
                  <c:v>-245.84859670331662</c:v>
                </c:pt>
                <c:pt idx="1223">
                  <c:v>-246.01255319848457</c:v>
                </c:pt>
                <c:pt idx="1224">
                  <c:v>-246.17719697874981</c:v>
                </c:pt>
                <c:pt idx="1225">
                  <c:v>-246.3424803512944</c:v>
                </c:pt>
                <c:pt idx="1226">
                  <c:v>-246.50835607195771</c:v>
                </c:pt>
                <c:pt idx="1227">
                  <c:v>-246.67477737086557</c:v>
                </c:pt>
                <c:pt idx="1228">
                  <c:v>-246.84169797705519</c:v>
                </c:pt>
                <c:pt idx="1229">
                  <c:v>-247.0090721420826</c:v>
                </c:pt>
                <c:pt idx="1230">
                  <c:v>-247.17685466259536</c:v>
                </c:pt>
                <c:pt idx="1231">
                  <c:v>-247.34500090186495</c:v>
                </c:pt>
                <c:pt idx="1232">
                  <c:v>-247.51346681027144</c:v>
                </c:pt>
                <c:pt idx="1233">
                  <c:v>-247.68220894473188</c:v>
                </c:pt>
                <c:pt idx="1234">
                  <c:v>-247.85118448707181</c:v>
                </c:pt>
                <c:pt idx="1235">
                  <c:v>-248.02035126133836</c:v>
                </c:pt>
                <c:pt idx="1236">
                  <c:v>-248.18966775005327</c:v>
                </c:pt>
                <c:pt idx="1237">
                  <c:v>-248.35909310941321</c:v>
                </c:pt>
                <c:pt idx="1238">
                  <c:v>-248.52858718343771</c:v>
                </c:pt>
                <c:pt idx="1239">
                  <c:v>-248.69811051707327</c:v>
                </c:pt>
                <c:pt idx="1240">
                  <c:v>-248.86762436826407</c:v>
                </c:pt>
                <c:pt idx="1241">
                  <c:v>-249.03709071899436</c:v>
                </c:pt>
                <c:pt idx="1242">
                  <c:v>-249.20647228532113</c:v>
                </c:pt>
                <c:pt idx="1243">
                  <c:v>-249.37573252640414</c:v>
                </c:pt>
                <c:pt idx="1244">
                  <c:v>-249.54483565255288</c:v>
                </c:pt>
                <c:pt idx="1245">
                  <c:v>-249.71374663230387</c:v>
                </c:pt>
                <c:pt idx="1246">
                  <c:v>-249.88243119854883</c:v>
                </c:pt>
                <c:pt idx="1247">
                  <c:v>-250.05085585373001</c:v>
                </c:pt>
                <c:pt idx="1248">
                  <c:v>-250.21898787412533</c:v>
                </c:pt>
                <c:pt idx="1249">
                  <c:v>-250.38679531324135</c:v>
                </c:pt>
                <c:pt idx="1250">
                  <c:v>-250.55424700433983</c:v>
                </c:pt>
                <c:pt idx="1251">
                  <c:v>-250.72131256212037</c:v>
                </c:pt>
                <c:pt idx="1252">
                  <c:v>-250.8879623835798</c:v>
                </c:pt>
                <c:pt idx="1253">
                  <c:v>-251.05416764807671</c:v>
                </c:pt>
                <c:pt idx="1254">
                  <c:v>-251.21990031662557</c:v>
                </c:pt>
                <c:pt idx="1255">
                  <c:v>-251.38513313044496</c:v>
                </c:pt>
                <c:pt idx="1256">
                  <c:v>-251.54983960878698</c:v>
                </c:pt>
                <c:pt idx="1257">
                  <c:v>-251.71399404607638</c:v>
                </c:pt>
                <c:pt idx="1258">
                  <c:v>-251.87757150838209</c:v>
                </c:pt>
                <c:pt idx="1259">
                  <c:v>-252.04054782925337</c:v>
                </c:pt>
                <c:pt idx="1260">
                  <c:v>-252.20289960494409</c:v>
                </c:pt>
                <c:pt idx="1261">
                  <c:v>-252.3646041890554</c:v>
                </c:pt>
                <c:pt idx="1262">
                  <c:v>-252.52563968662179</c:v>
                </c:pt>
                <c:pt idx="1263">
                  <c:v>-252.68598494767042</c:v>
                </c:pt>
                <c:pt idx="1264">
                  <c:v>-252.84561956027912</c:v>
                </c:pt>
                <c:pt idx="1265">
                  <c:v>-253.00452384316105</c:v>
                </c:pt>
                <c:pt idx="1266">
                  <c:v>-253.16267883780347</c:v>
                </c:pt>
                <c:pt idx="1267">
                  <c:v>-253.3200663001854</c:v>
                </c:pt>
                <c:pt idx="1268">
                  <c:v>-253.47666869210286</c:v>
                </c:pt>
                <c:pt idx="1269">
                  <c:v>-253.63246917212615</c:v>
                </c:pt>
                <c:pt idx="1270">
                  <c:v>-253.78745158621419</c:v>
                </c:pt>
                <c:pt idx="1271">
                  <c:v>-253.94160045801303</c:v>
                </c:pt>
                <c:pt idx="1272">
                  <c:v>-254.09490097886072</c:v>
                </c:pt>
                <c:pt idx="1273">
                  <c:v>-254.24733899752368</c:v>
                </c:pt>
                <c:pt idx="1274">
                  <c:v>-254.39890100968876</c:v>
                </c:pt>
                <c:pt idx="1275">
                  <c:v>-254.54957414723151</c:v>
                </c:pt>
                <c:pt idx="1276">
                  <c:v>-254.69934616728591</c:v>
                </c:pt>
                <c:pt idx="1277">
                  <c:v>-254.84820544113478</c:v>
                </c:pt>
                <c:pt idx="1278">
                  <c:v>-254.99614094294304</c:v>
                </c:pt>
                <c:pt idx="1279">
                  <c:v>-255.14314223835277</c:v>
                </c:pt>
                <c:pt idx="1280">
                  <c:v>-255.28919947296237</c:v>
                </c:pt>
                <c:pt idx="1281">
                  <c:v>-255.43430336070645</c:v>
                </c:pt>
                <c:pt idx="1282">
                  <c:v>-255.57844517215409</c:v>
                </c:pt>
                <c:pt idx="1283">
                  <c:v>-255.72161672274618</c:v>
                </c:pt>
                <c:pt idx="1284">
                  <c:v>-255.8638103609853</c:v>
                </c:pt>
                <c:pt idx="1285">
                  <c:v>-256.00501895659687</c:v>
                </c:pt>
                <c:pt idx="1286">
                  <c:v>-256.14523588867445</c:v>
                </c:pt>
                <c:pt idx="1287">
                  <c:v>-256.28445503382727</c:v>
                </c:pt>
                <c:pt idx="1288">
                  <c:v>-256.42267075434052</c:v>
                </c:pt>
                <c:pt idx="1289">
                  <c:v>-256.55987788636412</c:v>
                </c:pt>
                <c:pt idx="1290">
                  <c:v>-256.69607172814221</c:v>
                </c:pt>
                <c:pt idx="1291">
                  <c:v>-256.83124802829423</c:v>
                </c:pt>
                <c:pt idx="1292">
                  <c:v>-256.96540297416129</c:v>
                </c:pt>
                <c:pt idx="1293">
                  <c:v>-257.09853318022567</c:v>
                </c:pt>
                <c:pt idx="1294">
                  <c:v>-257.2306356766162</c:v>
                </c:pt>
                <c:pt idx="1295">
                  <c:v>-257.36170789770711</c:v>
                </c:pt>
                <c:pt idx="1296">
                  <c:v>-257.49174767081979</c:v>
                </c:pt>
                <c:pt idx="1297">
                  <c:v>-257.62075320503709</c:v>
                </c:pt>
                <c:pt idx="1298">
                  <c:v>-257.74872308013516</c:v>
                </c:pt>
                <c:pt idx="1299">
                  <c:v>-257.87565623564245</c:v>
                </c:pt>
                <c:pt idx="1300">
                  <c:v>-258.00155196003095</c:v>
                </c:pt>
                <c:pt idx="1301">
                  <c:v>-258.12640988004671</c:v>
                </c:pt>
                <c:pt idx="1302">
                  <c:v>-258.2502299501848</c:v>
                </c:pt>
                <c:pt idx="1303">
                  <c:v>-258.37301244231332</c:v>
                </c:pt>
                <c:pt idx="1304">
                  <c:v>-258.4947579354523</c:v>
                </c:pt>
                <c:pt idx="1305">
                  <c:v>-258.61546730571013</c:v>
                </c:pt>
                <c:pt idx="1306">
                  <c:v>-258.73514171638249</c:v>
                </c:pt>
                <c:pt idx="1307">
                  <c:v>-258.85378260821636</c:v>
                </c:pt>
                <c:pt idx="1308">
                  <c:v>-258.97139168984296</c:v>
                </c:pt>
                <c:pt idx="1309">
                  <c:v>-259.08797092837949</c:v>
                </c:pt>
                <c:pt idx="1310">
                  <c:v>-259.20352254020639</c:v>
                </c:pt>
                <c:pt idx="1311">
                  <c:v>-259.31804898191723</c:v>
                </c:pt>
                <c:pt idx="1312">
                  <c:v>-259.43155294144481</c:v>
                </c:pt>
                <c:pt idx="1313">
                  <c:v>-259.54403732936612</c:v>
                </c:pt>
                <c:pt idx="1314">
                  <c:v>-259.65550527038346</c:v>
                </c:pt>
                <c:pt idx="1315">
                  <c:v>-259.76596009498525</c:v>
                </c:pt>
                <c:pt idx="1316">
                  <c:v>-259.87540533128521</c:v>
                </c:pt>
                <c:pt idx="1317">
                  <c:v>-259.98384469704087</c:v>
                </c:pt>
                <c:pt idx="1318">
                  <c:v>-260.09128209185064</c:v>
                </c:pt>
                <c:pt idx="1319">
                  <c:v>-260.19772158952895</c:v>
                </c:pt>
                <c:pt idx="1320">
                  <c:v>-260.30316743065873</c:v>
                </c:pt>
                <c:pt idx="1321">
                  <c:v>-260.40762401532174</c:v>
                </c:pt>
                <c:pt idx="1322">
                  <c:v>-260.51109589600281</c:v>
                </c:pt>
                <c:pt idx="1323">
                  <c:v>-260.61358777067073</c:v>
                </c:pt>
                <c:pt idx="1324">
                  <c:v>-260.71510447602952</c:v>
                </c:pt>
                <c:pt idx="1325">
                  <c:v>-260.81565098094421</c:v>
                </c:pt>
                <c:pt idx="1326">
                  <c:v>-260.91523238003396</c:v>
                </c:pt>
                <c:pt idx="1327">
                  <c:v>-261.01385388743455</c:v>
                </c:pt>
                <c:pt idx="1328">
                  <c:v>-261.11152083072716</c:v>
                </c:pt>
                <c:pt idx="1329">
                  <c:v>-261.20823864503058</c:v>
                </c:pt>
                <c:pt idx="1330">
                  <c:v>-261.30401286725566</c:v>
                </c:pt>
                <c:pt idx="1331">
                  <c:v>-261.39884913052003</c:v>
                </c:pt>
                <c:pt idx="1332">
                  <c:v>-261.49275315871967</c:v>
                </c:pt>
                <c:pt idx="1333">
                  <c:v>-261.58573076125629</c:v>
                </c:pt>
                <c:pt idx="1334">
                  <c:v>-261.67778782791652</c:v>
                </c:pt>
                <c:pt idx="1335">
                  <c:v>-261.76893032390279</c:v>
                </c:pt>
                <c:pt idx="1336">
                  <c:v>-261.85916428501025</c:v>
                </c:pt>
                <c:pt idx="1337">
                  <c:v>-261.94849581295023</c:v>
                </c:pt>
                <c:pt idx="1338">
                  <c:v>-262.0369310708154</c:v>
                </c:pt>
                <c:pt idx="1339">
                  <c:v>-262.12447627868528</c:v>
                </c:pt>
                <c:pt idx="1340">
                  <c:v>-262.21113770936881</c:v>
                </c:pt>
                <c:pt idx="1341">
                  <c:v>-262.29692168428147</c:v>
                </c:pt>
                <c:pt idx="1342">
                  <c:v>-262.3818345694541</c:v>
                </c:pt>
                <c:pt idx="1343">
                  <c:v>-262.46588277167177</c:v>
                </c:pt>
                <c:pt idx="1344">
                  <c:v>-262.54907273473759</c:v>
                </c:pt>
                <c:pt idx="1345">
                  <c:v>-262.63141093586171</c:v>
                </c:pt>
                <c:pt idx="1346">
                  <c:v>-262.71290388217062</c:v>
                </c:pt>
                <c:pt idx="1347">
                  <c:v>-262.793558107335</c:v>
                </c:pt>
                <c:pt idx="1348">
                  <c:v>-262.87338016831313</c:v>
                </c:pt>
                <c:pt idx="1349">
                  <c:v>-262.95237664220758</c:v>
                </c:pt>
                <c:pt idx="1350">
                  <c:v>-263.03055412323198</c:v>
                </c:pt>
                <c:pt idx="1351">
                  <c:v>-263.10791921978563</c:v>
                </c:pt>
                <c:pt idx="1352">
                  <c:v>-263.18447855163299</c:v>
                </c:pt>
                <c:pt idx="1353">
                  <c:v>-263.26023874718658</c:v>
                </c:pt>
                <c:pt idx="1354">
                  <c:v>-263.33520644088827</c:v>
                </c:pt>
                <c:pt idx="1355">
                  <c:v>-263.40938827068959</c:v>
                </c:pt>
                <c:pt idx="1356">
                  <c:v>-263.48279087562599</c:v>
                </c:pt>
                <c:pt idx="1357">
                  <c:v>-263.55542089348415</c:v>
                </c:pt>
                <c:pt idx="1358">
                  <c:v>-263.6272849585589</c:v>
                </c:pt>
                <c:pt idx="1359">
                  <c:v>-263.6983896994978</c:v>
                </c:pt>
                <c:pt idx="1360">
                  <c:v>-263.76874173723172</c:v>
                </c:pt>
                <c:pt idx="1361">
                  <c:v>-263.83834768298703</c:v>
                </c:pt>
                <c:pt idx="1362">
                  <c:v>-263.90721413638016</c:v>
                </c:pt>
                <c:pt idx="1363">
                  <c:v>-263.97534768358895</c:v>
                </c:pt>
                <c:pt idx="1364">
                  <c:v>-264.04275489560109</c:v>
                </c:pt>
                <c:pt idx="1365">
                  <c:v>-264.10944232653674</c:v>
                </c:pt>
                <c:pt idx="1366">
                  <c:v>-264.17541651204226</c:v>
                </c:pt>
                <c:pt idx="1367">
                  <c:v>-264.24068396775482</c:v>
                </c:pt>
                <c:pt idx="1368">
                  <c:v>-264.30525118783379</c:v>
                </c:pt>
                <c:pt idx="1369">
                  <c:v>-264.36912464355862</c:v>
                </c:pt>
                <c:pt idx="1370">
                  <c:v>-264.43231078198983</c:v>
                </c:pt>
                <c:pt idx="1371">
                  <c:v>-264.49481602469291</c:v>
                </c:pt>
                <c:pt idx="1372">
                  <c:v>-264.55664676652077</c:v>
                </c:pt>
                <c:pt idx="1373">
                  <c:v>-264.6178093744561</c:v>
                </c:pt>
                <c:pt idx="1374">
                  <c:v>-264.67831018650816</c:v>
                </c:pt>
                <c:pt idx="1375">
                  <c:v>-264.73815551066576</c:v>
                </c:pt>
                <c:pt idx="1376">
                  <c:v>-264.79735162390227</c:v>
                </c:pt>
                <c:pt idx="1377">
                  <c:v>-264.85590477123213</c:v>
                </c:pt>
                <c:pt idx="1378">
                  <c:v>-264.91382116481645</c:v>
                </c:pt>
                <c:pt idx="1379">
                  <c:v>-264.97110698311724</c:v>
                </c:pt>
                <c:pt idx="1380">
                  <c:v>-265.02776837009753</c:v>
                </c:pt>
                <c:pt idx="1381">
                  <c:v>-265.0838114344665</c:v>
                </c:pt>
                <c:pt idx="1382">
                  <c:v>-265.13924224896806</c:v>
                </c:pt>
                <c:pt idx="1383">
                  <c:v>-265.19406684971102</c:v>
                </c:pt>
                <c:pt idx="1384">
                  <c:v>-265.24829123554031</c:v>
                </c:pt>
                <c:pt idx="1385">
                  <c:v>-265.30192136744688</c:v>
                </c:pt>
                <c:pt idx="1386">
                  <c:v>-265.35496316801556</c:v>
                </c:pt>
                <c:pt idx="1387">
                  <c:v>-265.40742252090962</c:v>
                </c:pt>
                <c:pt idx="1388">
                  <c:v>-265.45930527039002</c:v>
                </c:pt>
                <c:pt idx="1389">
                  <c:v>-265.51061722086945</c:v>
                </c:pt>
                <c:pt idx="1390">
                  <c:v>-265.56136413649824</c:v>
                </c:pt>
                <c:pt idx="1391">
                  <c:v>-265.61155174078283</c:v>
                </c:pt>
                <c:pt idx="1392">
                  <c:v>-265.66118571623383</c:v>
                </c:pt>
                <c:pt idx="1393">
                  <c:v>-265.71027170404449</c:v>
                </c:pt>
                <c:pt idx="1394">
                  <c:v>-265.75881530379644</c:v>
                </c:pt>
                <c:pt idx="1395">
                  <c:v>-265.80682207319342</c:v>
                </c:pt>
                <c:pt idx="1396">
                  <c:v>-265.85429752782096</c:v>
                </c:pt>
                <c:pt idx="1397">
                  <c:v>-265.90124714093162</c:v>
                </c:pt>
                <c:pt idx="1398">
                  <c:v>-265.94767634325439</c:v>
                </c:pt>
                <c:pt idx="1399">
                  <c:v>-265.99359052282711</c:v>
                </c:pt>
                <c:pt idx="1400">
                  <c:v>-266.03899502485245</c:v>
                </c:pt>
              </c:numCache>
            </c:numRef>
          </c:yVal>
          <c:smooth val="1"/>
        </c:ser>
        <c:dLbls>
          <c:showLegendKey val="0"/>
          <c:showVal val="0"/>
          <c:showCatName val="0"/>
          <c:showSerName val="0"/>
          <c:showPercent val="0"/>
          <c:showBubbleSize val="0"/>
        </c:dLbls>
        <c:axId val="49123840"/>
        <c:axId val="49124416"/>
      </c:scatterChart>
      <c:valAx>
        <c:axId val="49122688"/>
        <c:scaling>
          <c:logBase val="10"/>
          <c:orientation val="minMax"/>
          <c:max val="100000"/>
          <c:min val="1.0000000000000005E-2"/>
        </c:scaling>
        <c:delete val="0"/>
        <c:axPos val="b"/>
        <c:minorGridlines/>
        <c:title>
          <c:tx>
            <c:rich>
              <a:bodyPr/>
              <a:lstStyle/>
              <a:p>
                <a:pPr>
                  <a:defRPr sz="1100"/>
                </a:pPr>
                <a:r>
                  <a:rPr lang="en-US" sz="1100"/>
                  <a:t>Frequency (kHz)</a:t>
                </a:r>
              </a:p>
            </c:rich>
          </c:tx>
          <c:layout/>
          <c:overlay val="0"/>
          <c:spPr>
            <a:noFill/>
            <a:ln w="25400">
              <a:noFill/>
            </a:ln>
          </c:spPr>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123264"/>
        <c:crossesAt val="-1000"/>
        <c:crossBetween val="midCat"/>
      </c:valAx>
      <c:valAx>
        <c:axId val="49123264"/>
        <c:scaling>
          <c:orientation val="minMax"/>
        </c:scaling>
        <c:delete val="0"/>
        <c:axPos val="l"/>
        <c:majorGridlines/>
        <c:title>
          <c:tx>
            <c:rich>
              <a:bodyPr rot="-5400000" vert="horz"/>
              <a:lstStyle/>
              <a:p>
                <a:pPr>
                  <a:defRPr sz="1100"/>
                </a:pPr>
                <a:r>
                  <a:rPr lang="en-US" sz="1100"/>
                  <a:t>Gain (dB)</a:t>
                </a:r>
              </a:p>
            </c:rich>
          </c:tx>
          <c:layout/>
          <c:overlay val="0"/>
          <c:spPr>
            <a:noFill/>
            <a:ln w="25400">
              <a:noFill/>
            </a:ln>
          </c:spPr>
        </c:title>
        <c:numFmt formatCode="General" sourceLinked="1"/>
        <c:majorTickMark val="out"/>
        <c:minorTickMark val="none"/>
        <c:tickLblPos val="nextTo"/>
        <c:crossAx val="49122688"/>
        <c:crossesAt val="1.0000000000000112E-4"/>
        <c:crossBetween val="midCat"/>
      </c:valAx>
      <c:valAx>
        <c:axId val="49123840"/>
        <c:scaling>
          <c:logBase val="10"/>
          <c:orientation val="minMax"/>
        </c:scaling>
        <c:delete val="1"/>
        <c:axPos val="b"/>
        <c:numFmt formatCode="General" sourceLinked="1"/>
        <c:majorTickMark val="out"/>
        <c:minorTickMark val="none"/>
        <c:tickLblPos val="none"/>
        <c:crossAx val="49124416"/>
        <c:crosses val="autoZero"/>
        <c:crossBetween val="midCat"/>
      </c:valAx>
      <c:valAx>
        <c:axId val="49124416"/>
        <c:scaling>
          <c:orientation val="minMax"/>
        </c:scaling>
        <c:delete val="0"/>
        <c:axPos val="r"/>
        <c:numFmt formatCode="General" sourceLinked="1"/>
        <c:majorTickMark val="out"/>
        <c:minorTickMark val="none"/>
        <c:tickLblPos val="nextTo"/>
        <c:crossAx val="49123840"/>
        <c:crosses val="max"/>
        <c:crossBetween val="midCat"/>
        <c:majorUnit val="45"/>
        <c:minorUnit val="5"/>
      </c:valAx>
    </c:plotArea>
    <c:legend>
      <c:legendPos val="r"/>
      <c:layout>
        <c:manualLayout>
          <c:xMode val="edge"/>
          <c:yMode val="edge"/>
          <c:x val="0.12624584717608112"/>
          <c:y val="0.74957822675124719"/>
          <c:w val="0.15946843853820955"/>
          <c:h val="9.1370709355682506E-2"/>
        </c:manualLayout>
      </c:layout>
      <c:overlay val="0"/>
      <c:spPr>
        <a:solidFill>
          <a:schemeClr val="bg1"/>
        </a:solidFill>
      </c:spPr>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to</a:t>
            </a:r>
            <a:r>
              <a:rPr lang="en-US" baseline="0"/>
              <a:t> Control</a:t>
            </a:r>
            <a:endParaRPr lang="en-US"/>
          </a:p>
        </c:rich>
      </c:tx>
      <c:layout/>
      <c:overlay val="1"/>
      <c:spPr>
        <a:noFill/>
        <a:ln w="25400">
          <a:noFill/>
        </a:ln>
      </c:spPr>
    </c:title>
    <c:autoTitleDeleted val="0"/>
    <c:plotArea>
      <c:layout>
        <c:manualLayout>
          <c:layoutTarget val="inner"/>
          <c:xMode val="edge"/>
          <c:yMode val="edge"/>
          <c:x val="0.10401583522989855"/>
          <c:y val="0.13580476514578635"/>
          <c:w val="0.83032603482704159"/>
          <c:h val="0.73503224147948765"/>
        </c:manualLayout>
      </c:layout>
      <c:scatterChart>
        <c:scatterStyle val="smoothMarker"/>
        <c:varyColors val="0"/>
        <c:ser>
          <c:idx val="0"/>
          <c:order val="0"/>
          <c:tx>
            <c:strRef>
              <c:f>'Control Loop'!$G$37</c:f>
              <c:strCache>
                <c:ptCount val="1"/>
                <c:pt idx="0">
                  <c:v>E/A Gain</c:v>
                </c:pt>
              </c:strCache>
            </c:strRef>
          </c:tx>
          <c:marker>
            <c:symbol val="none"/>
          </c:marker>
          <c:xVal>
            <c:numRef>
              <c:f>'Control Loop'!$D$38:$D$1438</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Loop'!$G$38:$G$1438</c:f>
              <c:numCache>
                <c:formatCode>General</c:formatCode>
                <c:ptCount val="1401"/>
                <c:pt idx="0">
                  <c:v>38.649841300609175</c:v>
                </c:pt>
                <c:pt idx="1">
                  <c:v>38.549844710169829</c:v>
                </c:pt>
                <c:pt idx="2">
                  <c:v>38.449848199146651</c:v>
                </c:pt>
                <c:pt idx="3">
                  <c:v>38.349851769389204</c:v>
                </c:pt>
                <c:pt idx="4">
                  <c:v>38.249855422790453</c:v>
                </c:pt>
                <c:pt idx="5">
                  <c:v>38.149859161287068</c:v>
                </c:pt>
                <c:pt idx="6">
                  <c:v>38.049862986861179</c:v>
                </c:pt>
                <c:pt idx="7">
                  <c:v>37.949866901540872</c:v>
                </c:pt>
                <c:pt idx="8">
                  <c:v>37.84987090740146</c:v>
                </c:pt>
                <c:pt idx="9">
                  <c:v>37.749875006566768</c:v>
                </c:pt>
                <c:pt idx="10">
                  <c:v>37.649879201209856</c:v>
                </c:pt>
                <c:pt idx="11">
                  <c:v>37.549883493554546</c:v>
                </c:pt>
                <c:pt idx="12">
                  <c:v>37.449887885876464</c:v>
                </c:pt>
                <c:pt idx="13">
                  <c:v>37.349892380504023</c:v>
                </c:pt>
                <c:pt idx="14">
                  <c:v>37.249896979820114</c:v>
                </c:pt>
                <c:pt idx="15">
                  <c:v>37.149901686262965</c:v>
                </c:pt>
                <c:pt idx="16">
                  <c:v>37.049906502327751</c:v>
                </c:pt>
                <c:pt idx="17">
                  <c:v>36.949911430567468</c:v>
                </c:pt>
                <c:pt idx="18">
                  <c:v>36.849916473594952</c:v>
                </c:pt>
                <c:pt idx="19">
                  <c:v>36.74992163408352</c:v>
                </c:pt>
                <c:pt idx="20">
                  <c:v>36.649926914768891</c:v>
                </c:pt>
                <c:pt idx="21">
                  <c:v>36.549932318450715</c:v>
                </c:pt>
                <c:pt idx="22">
                  <c:v>36.449937847993404</c:v>
                </c:pt>
                <c:pt idx="23">
                  <c:v>36.349943506328422</c:v>
                </c:pt>
                <c:pt idx="24">
                  <c:v>36.249949296455377</c:v>
                </c:pt>
                <c:pt idx="25">
                  <c:v>36.149955221443648</c:v>
                </c:pt>
                <c:pt idx="26">
                  <c:v>36.049961284434396</c:v>
                </c:pt>
                <c:pt idx="27">
                  <c:v>35.949967488641462</c:v>
                </c:pt>
                <c:pt idx="28">
                  <c:v>35.849973837354021</c:v>
                </c:pt>
                <c:pt idx="29">
                  <c:v>35.749980333937344</c:v>
                </c:pt>
                <c:pt idx="30">
                  <c:v>35.649986981835561</c:v>
                </c:pt>
                <c:pt idx="31">
                  <c:v>35.549993784572663</c:v>
                </c:pt>
                <c:pt idx="32">
                  <c:v>35.450000745754778</c:v>
                </c:pt>
                <c:pt idx="33">
                  <c:v>35.350007869072137</c:v>
                </c:pt>
                <c:pt idx="34">
                  <c:v>35.250015158300819</c:v>
                </c:pt>
                <c:pt idx="35">
                  <c:v>35.15002261730482</c:v>
                </c:pt>
                <c:pt idx="36">
                  <c:v>35.050030250038013</c:v>
                </c:pt>
                <c:pt idx="37">
                  <c:v>34.950038060546483</c:v>
                </c:pt>
                <c:pt idx="38">
                  <c:v>34.850046052970562</c:v>
                </c:pt>
                <c:pt idx="39">
                  <c:v>34.750054231546954</c:v>
                </c:pt>
                <c:pt idx="40">
                  <c:v>34.650062600610795</c:v>
                </c:pt>
                <c:pt idx="41">
                  <c:v>34.550071164598577</c:v>
                </c:pt>
                <c:pt idx="42">
                  <c:v>34.450079928049725</c:v>
                </c:pt>
                <c:pt idx="43">
                  <c:v>34.35008889560963</c:v>
                </c:pt>
                <c:pt idx="44">
                  <c:v>34.250098072031648</c:v>
                </c:pt>
                <c:pt idx="45">
                  <c:v>34.150107462179861</c:v>
                </c:pt>
                <c:pt idx="46">
                  <c:v>34.050117071031721</c:v>
                </c:pt>
                <c:pt idx="47">
                  <c:v>33.950126903680477</c:v>
                </c:pt>
                <c:pt idx="48">
                  <c:v>33.850136965338095</c:v>
                </c:pt>
                <c:pt idx="49">
                  <c:v>33.750147261337602</c:v>
                </c:pt>
                <c:pt idx="50">
                  <c:v>33.650157797136494</c:v>
                </c:pt>
                <c:pt idx="51">
                  <c:v>33.550168578319223</c:v>
                </c:pt>
                <c:pt idx="52">
                  <c:v>33.450179610600273</c:v>
                </c:pt>
                <c:pt idx="53">
                  <c:v>33.35019089982714</c:v>
                </c:pt>
                <c:pt idx="54">
                  <c:v>33.250202451983455</c:v>
                </c:pt>
                <c:pt idx="55">
                  <c:v>33.150214273192262</c:v>
                </c:pt>
                <c:pt idx="56">
                  <c:v>33.050226369719134</c:v>
                </c:pt>
                <c:pt idx="57">
                  <c:v>32.950238747975419</c:v>
                </c:pt>
                <c:pt idx="58">
                  <c:v>32.8502514145218</c:v>
                </c:pt>
                <c:pt idx="59">
                  <c:v>32.750264376071655</c:v>
                </c:pt>
                <c:pt idx="60">
                  <c:v>32.650277639494718</c:v>
                </c:pt>
                <c:pt idx="61">
                  <c:v>32.550291211820792</c:v>
                </c:pt>
                <c:pt idx="62">
                  <c:v>32.450305100242957</c:v>
                </c:pt>
                <c:pt idx="63">
                  <c:v>32.350319312122089</c:v>
                </c:pt>
                <c:pt idx="64">
                  <c:v>32.250333854990245</c:v>
                </c:pt>
                <c:pt idx="65">
                  <c:v>32.150348736554946</c:v>
                </c:pt>
                <c:pt idx="66">
                  <c:v>32.050363964702989</c:v>
                </c:pt>
                <c:pt idx="67">
                  <c:v>31.950379547504948</c:v>
                </c:pt>
                <c:pt idx="68">
                  <c:v>31.850395493219018</c:v>
                </c:pt>
                <c:pt idx="69">
                  <c:v>31.75041181029588</c:v>
                </c:pt>
                <c:pt idx="70">
                  <c:v>31.650428507382848</c:v>
                </c:pt>
                <c:pt idx="71">
                  <c:v>31.550445593328526</c:v>
                </c:pt>
                <c:pt idx="72">
                  <c:v>31.450463077187369</c:v>
                </c:pt>
                <c:pt idx="73">
                  <c:v>31.350480968224733</c:v>
                </c:pt>
                <c:pt idx="74">
                  <c:v>31.250499275921698</c:v>
                </c:pt>
                <c:pt idx="75">
                  <c:v>31.150518009979677</c:v>
                </c:pt>
                <c:pt idx="76">
                  <c:v>31.050537180326351</c:v>
                </c:pt>
                <c:pt idx="77">
                  <c:v>30.950556797120115</c:v>
                </c:pt>
                <c:pt idx="78">
                  <c:v>30.850576870755987</c:v>
                </c:pt>
                <c:pt idx="79">
                  <c:v>30.75059741187092</c:v>
                </c:pt>
                <c:pt idx="80">
                  <c:v>30.650618431349244</c:v>
                </c:pt>
                <c:pt idx="81">
                  <c:v>30.550639940328779</c:v>
                </c:pt>
                <c:pt idx="82">
                  <c:v>30.450661950206545</c:v>
                </c:pt>
                <c:pt idx="83">
                  <c:v>30.350684472644719</c:v>
                </c:pt>
                <c:pt idx="84">
                  <c:v>30.250707519577059</c:v>
                </c:pt>
                <c:pt idx="85">
                  <c:v>30.150731103214753</c:v>
                </c:pt>
                <c:pt idx="86">
                  <c:v>30.050755236053366</c:v>
                </c:pt>
                <c:pt idx="87">
                  <c:v>29.95077993087914</c:v>
                </c:pt>
                <c:pt idx="88">
                  <c:v>29.850805200776055</c:v>
                </c:pt>
                <c:pt idx="89">
                  <c:v>29.750831059132107</c:v>
                </c:pt>
                <c:pt idx="90">
                  <c:v>29.650857519647392</c:v>
                </c:pt>
                <c:pt idx="91">
                  <c:v>29.550884596340307</c:v>
                </c:pt>
                <c:pt idx="92">
                  <c:v>29.450912303555668</c:v>
                </c:pt>
                <c:pt idx="93">
                  <c:v>29.350940655972011</c:v>
                </c:pt>
                <c:pt idx="94">
                  <c:v>29.250969668609358</c:v>
                </c:pt>
                <c:pt idx="95">
                  <c:v>29.150999356837204</c:v>
                </c:pt>
                <c:pt idx="96">
                  <c:v>29.051029736382603</c:v>
                </c:pt>
                <c:pt idx="97">
                  <c:v>28.951060823338501</c:v>
                </c:pt>
                <c:pt idx="98">
                  <c:v>28.851092634172282</c:v>
                </c:pt>
                <c:pt idx="99">
                  <c:v>28.751125185734402</c:v>
                </c:pt>
                <c:pt idx="100">
                  <c:v>28.651158495267254</c:v>
                </c:pt>
                <c:pt idx="101">
                  <c:v>28.551192580414227</c:v>
                </c:pt>
                <c:pt idx="102">
                  <c:v>28.451227459229376</c:v>
                </c:pt>
                <c:pt idx="103">
                  <c:v>28.351263150186593</c:v>
                </c:pt>
                <c:pt idx="104">
                  <c:v>28.251299672189212</c:v>
                </c:pt>
                <c:pt idx="105">
                  <c:v>28.151337044580753</c:v>
                </c:pt>
                <c:pt idx="106">
                  <c:v>28.051375287154137</c:v>
                </c:pt>
                <c:pt idx="107">
                  <c:v>27.951414420162884</c:v>
                </c:pt>
                <c:pt idx="108">
                  <c:v>27.851454464331518</c:v>
                </c:pt>
                <c:pt idx="109">
                  <c:v>27.751495440866375</c:v>
                </c:pt>
                <c:pt idx="110">
                  <c:v>27.651537371467118</c:v>
                </c:pt>
                <c:pt idx="111">
                  <c:v>27.551580278337987</c:v>
                </c:pt>
                <c:pt idx="112">
                  <c:v>27.451624184199407</c:v>
                </c:pt>
                <c:pt idx="113">
                  <c:v>27.351669112300154</c:v>
                </c:pt>
                <c:pt idx="114">
                  <c:v>27.251715086429837</c:v>
                </c:pt>
                <c:pt idx="115">
                  <c:v>27.151762130930646</c:v>
                </c:pt>
                <c:pt idx="116">
                  <c:v>27.051810270711051</c:v>
                </c:pt>
                <c:pt idx="117">
                  <c:v>26.951859531258616</c:v>
                </c:pt>
                <c:pt idx="118">
                  <c:v>26.851909938653435</c:v>
                </c:pt>
                <c:pt idx="119">
                  <c:v>26.751961519581609</c:v>
                </c:pt>
                <c:pt idx="120">
                  <c:v>26.652014301349631</c:v>
                </c:pt>
                <c:pt idx="121">
                  <c:v>26.552068311898957</c:v>
                </c:pt>
                <c:pt idx="122">
                  <c:v>26.452123579820352</c:v>
                </c:pt>
                <c:pt idx="123">
                  <c:v>26.352180134368922</c:v>
                </c:pt>
                <c:pt idx="124">
                  <c:v>26.252238005479754</c:v>
                </c:pt>
                <c:pt idx="125">
                  <c:v>26.152297223783521</c:v>
                </c:pt>
                <c:pt idx="126">
                  <c:v>26.052357820622973</c:v>
                </c:pt>
                <c:pt idx="127">
                  <c:v>25.952419828068848</c:v>
                </c:pt>
                <c:pt idx="128">
                  <c:v>25.852483278937278</c:v>
                </c:pt>
                <c:pt idx="129">
                  <c:v>25.752548206806583</c:v>
                </c:pt>
                <c:pt idx="130">
                  <c:v>25.652614646035357</c:v>
                </c:pt>
                <c:pt idx="131">
                  <c:v>25.552682631780389</c:v>
                </c:pt>
                <c:pt idx="132">
                  <c:v>25.452752200015283</c:v>
                </c:pt>
                <c:pt idx="133">
                  <c:v>25.352823387548746</c:v>
                </c:pt>
                <c:pt idx="134">
                  <c:v>25.252896232045025</c:v>
                </c:pt>
                <c:pt idx="135">
                  <c:v>25.152970772042739</c:v>
                </c:pt>
                <c:pt idx="136">
                  <c:v>25.053047046975706</c:v>
                </c:pt>
                <c:pt idx="137">
                  <c:v>24.953125097193318</c:v>
                </c:pt>
                <c:pt idx="138">
                  <c:v>24.85320496398197</c:v>
                </c:pt>
                <c:pt idx="139">
                  <c:v>24.75328668958667</c:v>
                </c:pt>
                <c:pt idx="140">
                  <c:v>24.653370317233193</c:v>
                </c:pt>
                <c:pt idx="141">
                  <c:v>24.553455891150907</c:v>
                </c:pt>
                <c:pt idx="142">
                  <c:v>24.45354345659571</c:v>
                </c:pt>
                <c:pt idx="143">
                  <c:v>24.353633059874014</c:v>
                </c:pt>
                <c:pt idx="144">
                  <c:v>24.253724748367119</c:v>
                </c:pt>
                <c:pt idx="145">
                  <c:v>24.15381857055565</c:v>
                </c:pt>
                <c:pt idx="146">
                  <c:v>24.053914576045621</c:v>
                </c:pt>
                <c:pt idx="147">
                  <c:v>23.954012815593586</c:v>
                </c:pt>
                <c:pt idx="148">
                  <c:v>23.854113341134276</c:v>
                </c:pt>
                <c:pt idx="149">
                  <c:v>23.754216205806816</c:v>
                </c:pt>
                <c:pt idx="150">
                  <c:v>23.654321463983301</c:v>
                </c:pt>
                <c:pt idx="151">
                  <c:v>23.554429171296825</c:v>
                </c:pt>
                <c:pt idx="152">
                  <c:v>23.454539384670742</c:v>
                </c:pt>
                <c:pt idx="153">
                  <c:v>23.354652162348625</c:v>
                </c:pt>
                <c:pt idx="154">
                  <c:v>23.25476756392435</c:v>
                </c:pt>
                <c:pt idx="155">
                  <c:v>23.154885650373839</c:v>
                </c:pt>
                <c:pt idx="156">
                  <c:v>23.055006484086181</c:v>
                </c:pt>
                <c:pt idx="157">
                  <c:v>22.955130128897103</c:v>
                </c:pt>
                <c:pt idx="158">
                  <c:v>22.855256650121643</c:v>
                </c:pt>
                <c:pt idx="159">
                  <c:v>22.755386114588461</c:v>
                </c:pt>
                <c:pt idx="160">
                  <c:v>22.655518590674909</c:v>
                </c:pt>
                <c:pt idx="161">
                  <c:v>22.555654148342754</c:v>
                </c:pt>
                <c:pt idx="162">
                  <c:v>22.455792859174192</c:v>
                </c:pt>
                <c:pt idx="163">
                  <c:v>22.355934796409763</c:v>
                </c:pt>
                <c:pt idx="164">
                  <c:v>22.256080034986322</c:v>
                </c:pt>
                <c:pt idx="165">
                  <c:v>22.156228651575908</c:v>
                </c:pt>
                <c:pt idx="166">
                  <c:v>22.05638072462591</c:v>
                </c:pt>
                <c:pt idx="167">
                  <c:v>21.956536334400099</c:v>
                </c:pt>
                <c:pt idx="168">
                  <c:v>21.856695563019812</c:v>
                </c:pt>
                <c:pt idx="169">
                  <c:v>21.756858494507316</c:v>
                </c:pt>
                <c:pt idx="170">
                  <c:v>21.657025214829112</c:v>
                </c:pt>
                <c:pt idx="171">
                  <c:v>21.55719581194079</c:v>
                </c:pt>
                <c:pt idx="172">
                  <c:v>21.457370375832681</c:v>
                </c:pt>
                <c:pt idx="173">
                  <c:v>21.357548998576593</c:v>
                </c:pt>
                <c:pt idx="174">
                  <c:v>21.25773177437372</c:v>
                </c:pt>
                <c:pt idx="175">
                  <c:v>21.157918799603301</c:v>
                </c:pt>
                <c:pt idx="176">
                  <c:v>21.058110172872794</c:v>
                </c:pt>
                <c:pt idx="177">
                  <c:v>20.958305995069008</c:v>
                </c:pt>
                <c:pt idx="178">
                  <c:v>20.858506369410005</c:v>
                </c:pt>
                <c:pt idx="179">
                  <c:v>20.758711401499021</c:v>
                </c:pt>
                <c:pt idx="180">
                  <c:v>20.658921199379002</c:v>
                </c:pt>
                <c:pt idx="181">
                  <c:v>20.559135873588119</c:v>
                </c:pt>
                <c:pt idx="182">
                  <c:v>20.459355537217384</c:v>
                </c:pt>
                <c:pt idx="183">
                  <c:v>20.359580305968784</c:v>
                </c:pt>
                <c:pt idx="184">
                  <c:v>20.259810298215196</c:v>
                </c:pt>
                <c:pt idx="185">
                  <c:v>20.160045635061042</c:v>
                </c:pt>
                <c:pt idx="186">
                  <c:v>20.060286440405505</c:v>
                </c:pt>
                <c:pt idx="187">
                  <c:v>19.960532841005531</c:v>
                </c:pt>
                <c:pt idx="188">
                  <c:v>19.86078496654175</c:v>
                </c:pt>
                <c:pt idx="189">
                  <c:v>19.761042949684736</c:v>
                </c:pt>
                <c:pt idx="190">
                  <c:v>19.661306926163398</c:v>
                </c:pt>
                <c:pt idx="191">
                  <c:v>19.561577034835125</c:v>
                </c:pt>
                <c:pt idx="192">
                  <c:v>19.461853417756178</c:v>
                </c:pt>
                <c:pt idx="193">
                  <c:v>19.362136220255458</c:v>
                </c:pt>
                <c:pt idx="194">
                  <c:v>19.262425591008572</c:v>
                </c:pt>
                <c:pt idx="195">
                  <c:v>19.162721682114064</c:v>
                </c:pt>
                <c:pt idx="196">
                  <c:v>19.063024649171346</c:v>
                </c:pt>
                <c:pt idx="197">
                  <c:v>18.963334651360032</c:v>
                </c:pt>
                <c:pt idx="198">
                  <c:v>18.863651851521663</c:v>
                </c:pt>
                <c:pt idx="199">
                  <c:v>18.763976416242613</c:v>
                </c:pt>
                <c:pt idx="200">
                  <c:v>18.664308515938927</c:v>
                </c:pt>
                <c:pt idx="201">
                  <c:v>18.56464832494347</c:v>
                </c:pt>
                <c:pt idx="202">
                  <c:v>18.464996021594658</c:v>
                </c:pt>
                <c:pt idx="203">
                  <c:v>18.365351788326745</c:v>
                </c:pt>
                <c:pt idx="204">
                  <c:v>18.265715811763055</c:v>
                </c:pt>
                <c:pt idx="205">
                  <c:v>18.166088282810527</c:v>
                </c:pt>
                <c:pt idx="206">
                  <c:v>18.066469396756514</c:v>
                </c:pt>
                <c:pt idx="207">
                  <c:v>17.966859353367568</c:v>
                </c:pt>
                <c:pt idx="208">
                  <c:v>17.867258356990909</c:v>
                </c:pt>
                <c:pt idx="209">
                  <c:v>17.767666616657213</c:v>
                </c:pt>
                <c:pt idx="210">
                  <c:v>17.66808434618666</c:v>
                </c:pt>
                <c:pt idx="211">
                  <c:v>17.568511764296527</c:v>
                </c:pt>
                <c:pt idx="212">
                  <c:v>17.468949094711309</c:v>
                </c:pt>
                <c:pt idx="213">
                  <c:v>17.369396566275274</c:v>
                </c:pt>
                <c:pt idx="214">
                  <c:v>17.269854413067662</c:v>
                </c:pt>
                <c:pt idx="215">
                  <c:v>17.170322874519957</c:v>
                </c:pt>
                <c:pt idx="216">
                  <c:v>17.070802195536146</c:v>
                </c:pt>
                <c:pt idx="217">
                  <c:v>16.971292626614854</c:v>
                </c:pt>
                <c:pt idx="218">
                  <c:v>16.871794423975071</c:v>
                </c:pt>
                <c:pt idx="219">
                  <c:v>16.772307849683649</c:v>
                </c:pt>
                <c:pt idx="220">
                  <c:v>16.672833171786007</c:v>
                </c:pt>
                <c:pt idx="221">
                  <c:v>16.573370664439874</c:v>
                </c:pt>
                <c:pt idx="222">
                  <c:v>16.473920608051088</c:v>
                </c:pt>
                <c:pt idx="223">
                  <c:v>16.374483289412773</c:v>
                </c:pt>
                <c:pt idx="224">
                  <c:v>16.275059001847964</c:v>
                </c:pt>
                <c:pt idx="225">
                  <c:v>16.175648045353782</c:v>
                </c:pt>
                <c:pt idx="226">
                  <c:v>16.076250726750462</c:v>
                </c:pt>
                <c:pt idx="227">
                  <c:v>15.976867359831861</c:v>
                </c:pt>
                <c:pt idx="228">
                  <c:v>15.877498265520567</c:v>
                </c:pt>
                <c:pt idx="229">
                  <c:v>15.778143772024846</c:v>
                </c:pt>
                <c:pt idx="230">
                  <c:v>15.678804215000016</c:v>
                </c:pt>
                <c:pt idx="231">
                  <c:v>15.579479937712646</c:v>
                </c:pt>
                <c:pt idx="232">
                  <c:v>15.480171291208167</c:v>
                </c:pt>
                <c:pt idx="233">
                  <c:v>15.380878634481949</c:v>
                </c:pt>
                <c:pt idx="234">
                  <c:v>15.281602334654101</c:v>
                </c:pt>
                <c:pt idx="235">
                  <c:v>15.182342767147571</c:v>
                </c:pt>
                <c:pt idx="236">
                  <c:v>15.083100315870034</c:v>
                </c:pt>
                <c:pt idx="237">
                  <c:v>14.983875373399711</c:v>
                </c:pt>
                <c:pt idx="238">
                  <c:v>14.884668341174486</c:v>
                </c:pt>
                <c:pt idx="239">
                  <c:v>14.785479629685254</c:v>
                </c:pt>
                <c:pt idx="240">
                  <c:v>14.686309658672723</c:v>
                </c:pt>
                <c:pt idx="241">
                  <c:v>14.587158857329015</c:v>
                </c:pt>
                <c:pt idx="242">
                  <c:v>14.488027664502191</c:v>
                </c:pt>
                <c:pt idx="243">
                  <c:v>14.388916528905728</c:v>
                </c:pt>
                <c:pt idx="244">
                  <c:v>14.289825909331846</c:v>
                </c:pt>
                <c:pt idx="245">
                  <c:v>14.190756274868823</c:v>
                </c:pt>
                <c:pt idx="246">
                  <c:v>14.09170810512293</c:v>
                </c:pt>
                <c:pt idx="247">
                  <c:v>13.992681890444747</c:v>
                </c:pt>
                <c:pt idx="248">
                  <c:v>13.893678132159453</c:v>
                </c:pt>
                <c:pt idx="249">
                  <c:v>13.794697342801914</c:v>
                </c:pt>
                <c:pt idx="250">
                  <c:v>13.695740046356665</c:v>
                </c:pt>
                <c:pt idx="251">
                  <c:v>13.596806778501456</c:v>
                </c:pt>
                <c:pt idx="252">
                  <c:v>13.497898086856562</c:v>
                </c:pt>
                <c:pt idx="253">
                  <c:v>13.399014531238036</c:v>
                </c:pt>
                <c:pt idx="254">
                  <c:v>13.300156683916381</c:v>
                </c:pt>
                <c:pt idx="255">
                  <c:v>13.201325129879663</c:v>
                </c:pt>
                <c:pt idx="256">
                  <c:v>13.102520467101439</c:v>
                </c:pt>
                <c:pt idx="257">
                  <c:v>13.003743306814142</c:v>
                </c:pt>
                <c:pt idx="258">
                  <c:v>12.904994273786993</c:v>
                </c:pt>
                <c:pt idx="259">
                  <c:v>12.806274006609492</c:v>
                </c:pt>
                <c:pt idx="260">
                  <c:v>12.707583157979483</c:v>
                </c:pt>
                <c:pt idx="261">
                  <c:v>12.608922394996835</c:v>
                </c:pt>
                <c:pt idx="262">
                  <c:v>12.510292399462717</c:v>
                </c:pt>
                <c:pt idx="263">
                  <c:v>12.411693868182924</c:v>
                </c:pt>
                <c:pt idx="264">
                  <c:v>12.313127513278205</c:v>
                </c:pt>
                <c:pt idx="265">
                  <c:v>12.214594062498731</c:v>
                </c:pt>
                <c:pt idx="266">
                  <c:v>12.116094259544814</c:v>
                </c:pt>
                <c:pt idx="267">
                  <c:v>12.01762886439251</c:v>
                </c:pt>
                <c:pt idx="268">
                  <c:v>11.919198653625322</c:v>
                </c:pt>
                <c:pt idx="269">
                  <c:v>11.82080442077115</c:v>
                </c:pt>
                <c:pt idx="270">
                  <c:v>11.722446976645205</c:v>
                </c:pt>
                <c:pt idx="271">
                  <c:v>11.624127149698039</c:v>
                </c:pt>
                <c:pt idx="272">
                  <c:v>11.525845786369937</c:v>
                </c:pt>
                <c:pt idx="273">
                  <c:v>11.427603751450368</c:v>
                </c:pt>
                <c:pt idx="274">
                  <c:v>11.329401928444131</c:v>
                </c:pt>
                <c:pt idx="275">
                  <c:v>11.231241219941914</c:v>
                </c:pt>
                <c:pt idx="276">
                  <c:v>11.133122547998028</c:v>
                </c:pt>
                <c:pt idx="277">
                  <c:v>11.035046854513022</c:v>
                </c:pt>
                <c:pt idx="278">
                  <c:v>10.937015101622592</c:v>
                </c:pt>
                <c:pt idx="279">
                  <c:v>10.839028272091998</c:v>
                </c:pt>
                <c:pt idx="280">
                  <c:v>10.741087369716718</c:v>
                </c:pt>
                <c:pt idx="281">
                  <c:v>10.64319341972846</c:v>
                </c:pt>
                <c:pt idx="282">
                  <c:v>10.545347469206945</c:v>
                </c:pt>
                <c:pt idx="283">
                  <c:v>10.447550587498053</c:v>
                </c:pt>
                <c:pt idx="284">
                  <c:v>10.349803866637277</c:v>
                </c:pt>
                <c:pt idx="285">
                  <c:v>10.252108421778987</c:v>
                </c:pt>
                <c:pt idx="286">
                  <c:v>10.15446539163122</c:v>
                </c:pt>
                <c:pt idx="287">
                  <c:v>10.056875938896347</c:v>
                </c:pt>
                <c:pt idx="288">
                  <c:v>9.9593412507173955</c:v>
                </c:pt>
                <c:pt idx="289">
                  <c:v>9.8618625391295964</c:v>
                </c:pt>
                <c:pt idx="290">
                  <c:v>9.7644410415174612</c:v>
                </c:pt>
                <c:pt idx="291">
                  <c:v>9.6670780210777192</c:v>
                </c:pt>
                <c:pt idx="292">
                  <c:v>9.5697747672865301</c:v>
                </c:pt>
                <c:pt idx="293">
                  <c:v>9.4725325963729841</c:v>
                </c:pt>
                <c:pt idx="294">
                  <c:v>9.375352851796686</c:v>
                </c:pt>
                <c:pt idx="295">
                  <c:v>9.2782369047314379</c:v>
                </c:pt>
                <c:pt idx="296">
                  <c:v>9.1811861545523765</c:v>
                </c:pt>
                <c:pt idx="297">
                  <c:v>9.084202029329127</c:v>
                </c:pt>
                <c:pt idx="298">
                  <c:v>8.9872859863221812</c:v>
                </c:pt>
                <c:pt idx="299">
                  <c:v>8.8904395124847913</c:v>
                </c:pt>
                <c:pt idx="300">
                  <c:v>8.7936641249683927</c:v>
                </c:pt>
                <c:pt idx="301">
                  <c:v>8.6969613716320477</c:v>
                </c:pt>
                <c:pt idx="302">
                  <c:v>8.6003328315556509</c:v>
                </c:pt>
                <c:pt idx="303">
                  <c:v>8.5037801155572001</c:v>
                </c:pt>
                <c:pt idx="304">
                  <c:v>8.4073048667122467</c:v>
                </c:pt>
                <c:pt idx="305">
                  <c:v>8.3109087608772274</c:v>
                </c:pt>
                <c:pt idx="306">
                  <c:v>8.2145935072158132</c:v>
                </c:pt>
                <c:pt idx="307">
                  <c:v>8.1183608487265762</c:v>
                </c:pt>
                <c:pt idx="308">
                  <c:v>8.0222125627737757</c:v>
                </c:pt>
                <c:pt idx="309">
                  <c:v>7.9261504616198515</c:v>
                </c:pt>
                <c:pt idx="310">
                  <c:v>7.830176392958669</c:v>
                </c:pt>
                <c:pt idx="311">
                  <c:v>7.734292240450749</c:v>
                </c:pt>
                <c:pt idx="312">
                  <c:v>7.6384999242587712</c:v>
                </c:pt>
                <c:pt idx="313">
                  <c:v>7.5428014015832918</c:v>
                </c:pt>
                <c:pt idx="314">
                  <c:v>7.4471986671984638</c:v>
                </c:pt>
                <c:pt idx="315">
                  <c:v>7.3516937539870746</c:v>
                </c:pt>
                <c:pt idx="316">
                  <c:v>7.2562887334746033</c:v>
                </c:pt>
                <c:pt idx="317">
                  <c:v>7.1609857163615924</c:v>
                </c:pt>
                <c:pt idx="318">
                  <c:v>7.0657868530538579</c:v>
                </c:pt>
                <c:pt idx="319">
                  <c:v>6.9706943341898207</c:v>
                </c:pt>
                <c:pt idx="320">
                  <c:v>6.8757103911653576</c:v>
                </c:pt>
                <c:pt idx="321">
                  <c:v>6.7808372966538073</c:v>
                </c:pt>
                <c:pt idx="322">
                  <c:v>6.6860773651218395</c:v>
                </c:pt>
                <c:pt idx="323">
                  <c:v>6.5914329533403464</c:v>
                </c:pt>
                <c:pt idx="324">
                  <c:v>6.4969064608892975</c:v>
                </c:pt>
                <c:pt idx="325">
                  <c:v>6.4025003306558324</c:v>
                </c:pt>
                <c:pt idx="326">
                  <c:v>6.3082170493251226</c:v>
                </c:pt>
                <c:pt idx="327">
                  <c:v>6.214059147863277</c:v>
                </c:pt>
                <c:pt idx="328">
                  <c:v>6.120029201991283</c:v>
                </c:pt>
                <c:pt idx="329">
                  <c:v>6.0261298326484773</c:v>
                </c:pt>
                <c:pt idx="330">
                  <c:v>5.9323637064463588</c:v>
                </c:pt>
                <c:pt idx="331">
                  <c:v>5.8387335361101105</c:v>
                </c:pt>
                <c:pt idx="332">
                  <c:v>5.7452420809081506</c:v>
                </c:pt>
                <c:pt idx="333">
                  <c:v>5.6518921470670094</c:v>
                </c:pt>
                <c:pt idx="334">
                  <c:v>5.5586865881739431</c:v>
                </c:pt>
                <c:pt idx="335">
                  <c:v>5.4656283055610713</c:v>
                </c:pt>
                <c:pt idx="336">
                  <c:v>5.3727202486756873</c:v>
                </c:pt>
                <c:pt idx="337">
                  <c:v>5.2799654154308815</c:v>
                </c:pt>
                <c:pt idx="338">
                  <c:v>5.1873668525381404</c:v>
                </c:pt>
                <c:pt idx="339">
                  <c:v>5.0949276558201895</c:v>
                </c:pt>
                <c:pt idx="340">
                  <c:v>5.0026509705015707</c:v>
                </c:pt>
                <c:pt idx="341">
                  <c:v>4.9105399914779797</c:v>
                </c:pt>
                <c:pt idx="342">
                  <c:v>4.8185979635609453</c:v>
                </c:pt>
                <c:pt idx="343">
                  <c:v>4.7268281816976154</c:v>
                </c:pt>
                <c:pt idx="344">
                  <c:v>4.6352339911647142</c:v>
                </c:pt>
                <c:pt idx="345">
                  <c:v>4.5438187877343585</c:v>
                </c:pt>
                <c:pt idx="346">
                  <c:v>4.4525860178104697</c:v>
                </c:pt>
                <c:pt idx="347">
                  <c:v>4.3615391785352031</c:v>
                </c:pt>
                <c:pt idx="348">
                  <c:v>4.2706818178629726</c:v>
                </c:pt>
                <c:pt idx="349">
                  <c:v>4.1800175346016069</c:v>
                </c:pt>
                <c:pt idx="350">
                  <c:v>4.0895499784176117</c:v>
                </c:pt>
                <c:pt idx="351">
                  <c:v>3.9992828498058124</c:v>
                </c:pt>
                <c:pt idx="352">
                  <c:v>3.909219900020533</c:v>
                </c:pt>
                <c:pt idx="353">
                  <c:v>3.81936493096747</c:v>
                </c:pt>
                <c:pt idx="354">
                  <c:v>3.7297217950543282</c:v>
                </c:pt>
                <c:pt idx="355">
                  <c:v>3.640294394998862</c:v>
                </c:pt>
                <c:pt idx="356">
                  <c:v>3.551086683591766</c:v>
                </c:pt>
                <c:pt idx="357">
                  <c:v>3.4621026634153873</c:v>
                </c:pt>
                <c:pt idx="358">
                  <c:v>3.3733463865131501</c:v>
                </c:pt>
                <c:pt idx="359">
                  <c:v>3.2848219540104688</c:v>
                </c:pt>
                <c:pt idx="360">
                  <c:v>3.1965335156853887</c:v>
                </c:pt>
                <c:pt idx="361">
                  <c:v>3.1084852694857017</c:v>
                </c:pt>
                <c:pt idx="362">
                  <c:v>3.0206814609936217</c:v>
                </c:pt>
                <c:pt idx="363">
                  <c:v>2.9331263828327603</c:v>
                </c:pt>
                <c:pt idx="364">
                  <c:v>2.8458243740201326</c:v>
                </c:pt>
                <c:pt idx="365">
                  <c:v>2.7587798192576884</c:v>
                </c:pt>
                <c:pt idx="366">
                  <c:v>2.6719971481645661</c:v>
                </c:pt>
                <c:pt idx="367">
                  <c:v>2.5854808344470701</c:v>
                </c:pt>
                <c:pt idx="368">
                  <c:v>2.499235395005555</c:v>
                </c:pt>
                <c:pt idx="369">
                  <c:v>2.4132653889765328</c:v>
                </c:pt>
                <c:pt idx="370">
                  <c:v>2.3275754167086191</c:v>
                </c:pt>
                <c:pt idx="371">
                  <c:v>2.2421701186709155</c:v>
                </c:pt>
                <c:pt idx="372">
                  <c:v>2.1570541742933753</c:v>
                </c:pt>
                <c:pt idx="373">
                  <c:v>2.0722323007355818</c:v>
                </c:pt>
                <c:pt idx="374">
                  <c:v>1.9877092515864794</c:v>
                </c:pt>
                <c:pt idx="375">
                  <c:v>1.9034898154899649</c:v>
                </c:pt>
                <c:pt idx="376">
                  <c:v>1.8195788146984724</c:v>
                </c:pt>
                <c:pt idx="377">
                  <c:v>1.7359811035517969</c:v>
                </c:pt>
                <c:pt idx="378">
                  <c:v>1.6527015668812031</c:v>
                </c:pt>
                <c:pt idx="379">
                  <c:v>1.5697451183373441</c:v>
                </c:pt>
                <c:pt idx="380">
                  <c:v>1.4871166986427284</c:v>
                </c:pt>
                <c:pt idx="381">
                  <c:v>1.4048212737659005</c:v>
                </c:pt>
                <c:pt idx="382">
                  <c:v>1.322863833019986</c:v>
                </c:pt>
                <c:pt idx="383">
                  <c:v>1.2412493870823653</c:v>
                </c:pt>
                <c:pt idx="384">
                  <c:v>1.1599829659372924</c:v>
                </c:pt>
                <c:pt idx="385">
                  <c:v>1.0790696167403353</c:v>
                </c:pt>
                <c:pt idx="386">
                  <c:v>0.99851440160645977</c:v>
                </c:pt>
                <c:pt idx="387">
                  <c:v>0.9183223953194144</c:v>
                </c:pt>
                <c:pt idx="388">
                  <c:v>0.83849868296476837</c:v>
                </c:pt>
                <c:pt idx="389">
                  <c:v>0.75904835748768407</c:v>
                </c:pt>
                <c:pt idx="390">
                  <c:v>0.67997651717411689</c:v>
                </c:pt>
                <c:pt idx="391">
                  <c:v>0.60128826305833938</c:v>
                </c:pt>
                <c:pt idx="392">
                  <c:v>0.52298869625665634</c:v>
                </c:pt>
                <c:pt idx="393">
                  <c:v>0.44508291523007665</c:v>
                </c:pt>
                <c:pt idx="394">
                  <c:v>0.367576012975458</c:v>
                </c:pt>
                <c:pt idx="395">
                  <c:v>0.29047307414900869</c:v>
                </c:pt>
                <c:pt idx="396">
                  <c:v>0.21377917212254652</c:v>
                </c:pt>
                <c:pt idx="397">
                  <c:v>0.13749936597470977</c:v>
                </c:pt>
                <c:pt idx="398">
                  <c:v>6.1638697420738596E-2</c:v>
                </c:pt>
                <c:pt idx="399">
                  <c:v>-1.3797812317965921E-2</c:v>
                </c:pt>
                <c:pt idx="400">
                  <c:v>-8.8805165701778419E-2</c:v>
                </c:pt>
                <c:pt idx="401">
                  <c:v>-0.16337839211398944</c:v>
                </c:pt>
                <c:pt idx="402">
                  <c:v>-0.23751255115369202</c:v>
                </c:pt>
                <c:pt idx="403">
                  <c:v>-0.31120273597597786</c:v>
                </c:pt>
                <c:pt idx="404">
                  <c:v>-0.38444407667605185</c:v>
                </c:pt>
                <c:pt idx="405">
                  <c:v>-0.4572317437137392</c:v>
                </c:pt>
                <c:pt idx="406">
                  <c:v>-0.52956095137442494</c:v>
                </c:pt>
                <c:pt idx="407">
                  <c:v>-0.60142696126200135</c:v>
                </c:pt>
                <c:pt idx="408">
                  <c:v>-0.67282508581941425</c:v>
                </c:pt>
                <c:pt idx="409">
                  <c:v>-0.74375069187302845</c:v>
                </c:pt>
                <c:pt idx="410">
                  <c:v>-0.81419920419467751</c:v>
                </c:pt>
                <c:pt idx="411">
                  <c:v>-0.88416610907816207</c:v>
                </c:pt>
                <c:pt idx="412">
                  <c:v>-0.9536469579237512</c:v>
                </c:pt>
                <c:pt idx="413">
                  <c:v>-1.0226373708264398</c:v>
                </c:pt>
                <c:pt idx="414">
                  <c:v>-1.091133040161639</c:v>
                </c:pt>
                <c:pt idx="415">
                  <c:v>-1.1591297341640214</c:v>
                </c:pt>
                <c:pt idx="416">
                  <c:v>-1.2266233004927165</c:v>
                </c:pt>
                <c:pt idx="417">
                  <c:v>-1.2936096697781516</c:v>
                </c:pt>
                <c:pt idx="418">
                  <c:v>-1.3600848591435462</c:v>
                </c:pt>
                <c:pt idx="419">
                  <c:v>-1.4260449756967739</c:v>
                </c:pt>
                <c:pt idx="420">
                  <c:v>-1.4914862199846781</c:v>
                </c:pt>
                <c:pt idx="421">
                  <c:v>-1.556404889405443</c:v>
                </c:pt>
                <c:pt idx="422">
                  <c:v>-1.6207973815724042</c:v>
                </c:pt>
                <c:pt idx="423">
                  <c:v>-1.6846601976226383</c:v>
                </c:pt>
                <c:pt idx="424">
                  <c:v>-1.7479899454652115</c:v>
                </c:pt>
                <c:pt idx="425">
                  <c:v>-1.8107833429625209</c:v>
                </c:pt>
                <c:pt idx="426">
                  <c:v>-1.8730372210384427</c:v>
                </c:pt>
                <c:pt idx="427">
                  <c:v>-1.9347485267083817</c:v>
                </c:pt>
                <c:pt idx="428">
                  <c:v>-1.9959143260232981</c:v>
                </c:pt>
                <c:pt idx="429">
                  <c:v>-2.0565318069248133</c:v>
                </c:pt>
                <c:pt idx="430">
                  <c:v>-2.1165982820025206</c:v>
                </c:pt>
                <c:pt idx="431">
                  <c:v>-2.1761111911503752</c:v>
                </c:pt>
                <c:pt idx="432">
                  <c:v>-2.2350681041155802</c:v>
                </c:pt>
                <c:pt idx="433">
                  <c:v>-2.2934667229347601</c:v>
                </c:pt>
                <c:pt idx="434">
                  <c:v>-2.3513048842527571</c:v>
                </c:pt>
                <c:pt idx="435">
                  <c:v>-2.408580561518848</c:v>
                </c:pt>
                <c:pt idx="436">
                  <c:v>-2.4652918670556989</c:v>
                </c:pt>
                <c:pt idx="437">
                  <c:v>-2.5214370539970554</c:v>
                </c:pt>
                <c:pt idx="438">
                  <c:v>-2.5770145180889665</c:v>
                </c:pt>
                <c:pt idx="439">
                  <c:v>-2.6320227993523204</c:v>
                </c:pt>
                <c:pt idx="440">
                  <c:v>-2.6864605836015993</c:v>
                </c:pt>
                <c:pt idx="441">
                  <c:v>-2.7403267038163319</c:v>
                </c:pt>
                <c:pt idx="442">
                  <c:v>-2.793620141364404</c:v>
                </c:pt>
                <c:pt idx="443">
                  <c:v>-2.8463400270715971</c:v>
                </c:pt>
                <c:pt idx="444">
                  <c:v>-2.8984856421371719</c:v>
                </c:pt>
                <c:pt idx="445">
                  <c:v>-2.9500564188924496</c:v>
                </c:pt>
                <c:pt idx="446">
                  <c:v>-3.0010519414008079</c:v>
                </c:pt>
                <c:pt idx="447">
                  <c:v>-3.0514719458978745</c:v>
                </c:pt>
                <c:pt idx="448">
                  <c:v>-3.10131632107122</c:v>
                </c:pt>
                <c:pt idx="449">
                  <c:v>-3.1505851081781193</c:v>
                </c:pt>
                <c:pt idx="450">
                  <c:v>-3.1992785010019045</c:v>
                </c:pt>
                <c:pt idx="451">
                  <c:v>-3.2473968456466178</c:v>
                </c:pt>
                <c:pt idx="452">
                  <c:v>-3.2949406401705068</c:v>
                </c:pt>
                <c:pt idx="453">
                  <c:v>-3.3419105340592243</c:v>
                </c:pt>
                <c:pt idx="454">
                  <c:v>-3.3883073275398483</c:v>
                </c:pt>
                <c:pt idx="455">
                  <c:v>-3.434131970737329</c:v>
                </c:pt>
                <c:pt idx="456">
                  <c:v>-3.4793855626750876</c:v>
                </c:pt>
                <c:pt idx="457">
                  <c:v>-3.5240693501223324</c:v>
                </c:pt>
                <c:pt idx="458">
                  <c:v>-3.5681847262902533</c:v>
                </c:pt>
                <c:pt idx="459">
                  <c:v>-3.6117332293802367</c:v>
                </c:pt>
                <c:pt idx="460">
                  <c:v>-3.6547165409873172</c:v>
                </c:pt>
                <c:pt idx="461">
                  <c:v>-3.6971364843619163</c:v>
                </c:pt>
                <c:pt idx="462">
                  <c:v>-3.7389950225344526</c:v>
                </c:pt>
                <c:pt idx="463">
                  <c:v>-3.780294256306119</c:v>
                </c:pt>
                <c:pt idx="464">
                  <c:v>-3.8210364221104891</c:v>
                </c:pt>
                <c:pt idx="465">
                  <c:v>-3.861223889750502</c:v>
                </c:pt>
                <c:pt idx="466">
                  <c:v>-3.9008591600156577</c:v>
                </c:pt>
                <c:pt idx="467">
                  <c:v>-3.9399448621839506</c:v>
                </c:pt>
                <c:pt idx="468">
                  <c:v>-3.9784837514147227</c:v>
                </c:pt>
                <c:pt idx="469">
                  <c:v>-4.0164787060364233</c:v>
                </c:pt>
                <c:pt idx="470">
                  <c:v>-4.0539327247362262</c:v>
                </c:pt>
                <c:pt idx="471">
                  <c:v>-4.0908489236557335</c:v>
                </c:pt>
                <c:pt idx="472">
                  <c:v>-4.1272305334000485</c:v>
                </c:pt>
                <c:pt idx="473">
                  <c:v>-4.1630808959644048</c:v>
                </c:pt>
                <c:pt idx="474">
                  <c:v>-4.1984034615861017</c:v>
                </c:pt>
                <c:pt idx="475">
                  <c:v>-4.2332017855259876</c:v>
                </c:pt>
                <c:pt idx="476">
                  <c:v>-4.2674795247868502</c:v>
                </c:pt>
                <c:pt idx="477">
                  <c:v>-4.3012404347741873</c:v>
                </c:pt>
                <c:pt idx="478">
                  <c:v>-4.3344883659056395</c:v>
                </c:pt>
                <c:pt idx="479">
                  <c:v>-4.3672272601748494</c:v>
                </c:pt>
                <c:pt idx="480">
                  <c:v>-4.3994611476763534</c:v>
                </c:pt>
                <c:pt idx="481">
                  <c:v>-4.4311941430967723</c:v>
                </c:pt>
                <c:pt idx="482">
                  <c:v>-4.4624304421791825</c:v>
                </c:pt>
                <c:pt idx="483">
                  <c:v>-4.4931743181652104</c:v>
                </c:pt>
                <c:pt idx="484">
                  <c:v>-4.5234301182222367</c:v>
                </c:pt>
                <c:pt idx="485">
                  <c:v>-4.5532022598597734</c:v>
                </c:pt>
                <c:pt idx="486">
                  <c:v>-4.582495227341993</c:v>
                </c:pt>
                <c:pt idx="487">
                  <c:v>-4.6113135681006288</c:v>
                </c:pt>
                <c:pt idx="488">
                  <c:v>-4.6396618891543824</c:v>
                </c:pt>
                <c:pt idx="489">
                  <c:v>-4.6675448535393524</c:v>
                </c:pt>
                <c:pt idx="490">
                  <c:v>-4.6949671767563386</c:v>
                </c:pt>
                <c:pt idx="491">
                  <c:v>-4.7219336232384288</c:v>
                </c:pt>
                <c:pt idx="492">
                  <c:v>-4.7484490028450335</c:v>
                </c:pt>
                <c:pt idx="493">
                  <c:v>-4.7745181673856729</c:v>
                </c:pt>
                <c:pt idx="494">
                  <c:v>-4.8001460071782764</c:v>
                </c:pt>
                <c:pt idx="495">
                  <c:v>-4.8253374476460209</c:v>
                </c:pt>
                <c:pt idx="496">
                  <c:v>-4.8500974459563642</c:v>
                </c:pt>
                <c:pt idx="497">
                  <c:v>-4.8744309877063436</c:v>
                </c:pt>
                <c:pt idx="498">
                  <c:v>-4.8983430836569335</c:v>
                </c:pt>
                <c:pt idx="499">
                  <c:v>-4.921838766520553</c:v>
                </c:pt>
                <c:pt idx="500">
                  <c:v>-4.9449230878037502</c:v>
                </c:pt>
                <c:pt idx="501">
                  <c:v>-4.9676011147091295</c:v>
                </c:pt>
                <c:pt idx="502">
                  <c:v>-4.9898779270976821</c:v>
                </c:pt>
                <c:pt idx="503">
                  <c:v>-5.0117586145155526</c:v>
                </c:pt>
                <c:pt idx="504">
                  <c:v>-5.0332482732857589</c:v>
                </c:pt>
                <c:pt idx="505">
                  <c:v>-5.0543520036686491</c:v>
                </c:pt>
                <c:pt idx="506">
                  <c:v>-5.075074907090972</c:v>
                </c:pt>
                <c:pt idx="507">
                  <c:v>-5.0954220834471</c:v>
                </c:pt>
                <c:pt idx="508">
                  <c:v>-5.1153986284726249</c:v>
                </c:pt>
                <c:pt idx="509">
                  <c:v>-5.1350096311913607</c:v>
                </c:pt>
                <c:pt idx="510">
                  <c:v>-5.1542601714380121</c:v>
                </c:pt>
                <c:pt idx="511">
                  <c:v>-5.1731553174562848</c:v>
                </c:pt>
                <c:pt idx="512">
                  <c:v>-5.1917001235735327</c:v>
                </c:pt>
                <c:pt idx="513">
                  <c:v>-5.2098996279526428</c:v>
                </c:pt>
                <c:pt idx="514">
                  <c:v>-5.227758850420968</c:v>
                </c:pt>
                <c:pt idx="515">
                  <c:v>-5.2452827903773134</c:v>
                </c:pt>
                <c:pt idx="516">
                  <c:v>-5.2624764247765956</c:v>
                </c:pt>
                <c:pt idx="517">
                  <c:v>-5.2793447061915266</c:v>
                </c:pt>
                <c:pt idx="518">
                  <c:v>-5.2958925609525007</c:v>
                </c:pt>
                <c:pt idx="519">
                  <c:v>-5.312124887364388</c:v>
                </c:pt>
                <c:pt idx="520">
                  <c:v>-5.3280465539991804</c:v>
                </c:pt>
                <c:pt idx="521">
                  <c:v>-5.3436623980660114</c:v>
                </c:pt>
                <c:pt idx="522">
                  <c:v>-5.3589772238552866</c:v>
                </c:pt>
                <c:pt idx="523">
                  <c:v>-5.3739958012580358</c:v>
                </c:pt>
                <c:pt idx="524">
                  <c:v>-5.3887228643591136</c:v>
                </c:pt>
                <c:pt idx="525">
                  <c:v>-5.4031631101022271</c:v>
                </c:pt>
                <c:pt idx="526">
                  <c:v>-5.4173211970276771</c:v>
                </c:pt>
                <c:pt idx="527">
                  <c:v>-5.4312017440800853</c:v>
                </c:pt>
                <c:pt idx="528">
                  <c:v>-5.4448093294852615</c:v>
                </c:pt>
                <c:pt idx="529">
                  <c:v>-5.4581484896957155</c:v>
                </c:pt>
                <c:pt idx="530">
                  <c:v>-5.4712237184023476</c:v>
                </c:pt>
                <c:pt idx="531">
                  <c:v>-5.4840394656118905</c:v>
                </c:pt>
                <c:pt idx="532">
                  <c:v>-5.496600136788075</c:v>
                </c:pt>
                <c:pt idx="533">
                  <c:v>-5.5089100920553804</c:v>
                </c:pt>
                <c:pt idx="534">
                  <c:v>-5.5209736454637612</c:v>
                </c:pt>
                <c:pt idx="535">
                  <c:v>-5.5327950643128752</c:v>
                </c:pt>
                <c:pt idx="536">
                  <c:v>-5.5443785685341016</c:v>
                </c:pt>
                <c:pt idx="537">
                  <c:v>-5.5557283301290372</c:v>
                </c:pt>
                <c:pt idx="538">
                  <c:v>-5.5668484726626479</c:v>
                </c:pt>
                <c:pt idx="539">
                  <c:v>-5.5777430708096336</c:v>
                </c:pt>
                <c:pt idx="540">
                  <c:v>-5.5884161499521623</c:v>
                </c:pt>
                <c:pt idx="541">
                  <c:v>-5.5988716858277874</c:v>
                </c:pt>
                <c:pt idx="542">
                  <c:v>-5.6091136042253007</c:v>
                </c:pt>
                <c:pt idx="543">
                  <c:v>-5.6191457807276208</c:v>
                </c:pt>
                <c:pt idx="544">
                  <c:v>-5.6289720404995194</c:v>
                </c:pt>
                <c:pt idx="545">
                  <c:v>-5.6385961581187258</c:v>
                </c:pt>
                <c:pt idx="546">
                  <c:v>-5.6480218574492236</c:v>
                </c:pt>
                <c:pt idx="547">
                  <c:v>-5.6572528115545362</c:v>
                </c:pt>
                <c:pt idx="548">
                  <c:v>-5.6662926426497719</c:v>
                </c:pt>
                <c:pt idx="549">
                  <c:v>-5.6751449220909178</c:v>
                </c:pt>
                <c:pt idx="550">
                  <c:v>-5.6838131703997448</c:v>
                </c:pt>
                <c:pt idx="551">
                  <c:v>-5.6923008573230005</c:v>
                </c:pt>
                <c:pt idx="552">
                  <c:v>-5.700611401923755</c:v>
                </c:pt>
                <c:pt idx="553">
                  <c:v>-5.708748172704766</c:v>
                </c:pt>
                <c:pt idx="554">
                  <c:v>-5.7167144877607559</c:v>
                </c:pt>
                <c:pt idx="555">
                  <c:v>-5.7245136149596751</c:v>
                </c:pt>
                <c:pt idx="556">
                  <c:v>-5.7321487721507456</c:v>
                </c:pt>
                <c:pt idx="557">
                  <c:v>-5.7396231273979801</c:v>
                </c:pt>
                <c:pt idx="558">
                  <c:v>-5.7469397992383424</c:v>
                </c:pt>
                <c:pt idx="559">
                  <c:v>-5.754101856962853</c:v>
                </c:pt>
                <c:pt idx="560">
                  <c:v>-5.7611123209193762</c:v>
                </c:pt>
                <c:pt idx="561">
                  <c:v>-5.7679741628361993</c:v>
                </c:pt>
                <c:pt idx="562">
                  <c:v>-5.7746903061645956</c:v>
                </c:pt>
                <c:pt idx="563">
                  <c:v>-5.7812636264403352</c:v>
                </c:pt>
                <c:pt idx="564">
                  <c:v>-5.7876969516616601</c:v>
                </c:pt>
                <c:pt idx="565">
                  <c:v>-5.793993062683553</c:v>
                </c:pt>
                <c:pt idx="566">
                  <c:v>-5.800154693627019</c:v>
                </c:pt>
                <c:pt idx="567">
                  <c:v>-5.8061845323021721</c:v>
                </c:pt>
                <c:pt idx="568">
                  <c:v>-5.8120852206446436</c:v>
                </c:pt>
                <c:pt idx="569">
                  <c:v>-5.8178593551634243</c:v>
                </c:pt>
                <c:pt idx="570">
                  <c:v>-5.8235094874002797</c:v>
                </c:pt>
                <c:pt idx="571">
                  <c:v>-5.8290381243992684</c:v>
                </c:pt>
                <c:pt idx="572">
                  <c:v>-5.8344477291853494</c:v>
                </c:pt>
                <c:pt idx="573">
                  <c:v>-5.8397407212518555</c:v>
                </c:pt>
                <c:pt idx="574">
                  <c:v>-5.8449194770553312</c:v>
                </c:pt>
                <c:pt idx="575">
                  <c:v>-5.8499863305175657</c:v>
                </c:pt>
                <c:pt idx="576">
                  <c:v>-5.8549435735338164</c:v>
                </c:pt>
                <c:pt idx="577">
                  <c:v>-5.8597934564863339</c:v>
                </c:pt>
                <c:pt idx="578">
                  <c:v>-5.8645381887627774</c:v>
                </c:pt>
                <c:pt idx="579">
                  <c:v>-5.8691799392790687</c:v>
                </c:pt>
                <c:pt idx="580">
                  <c:v>-5.8737208370054645</c:v>
                </c:pt>
                <c:pt idx="581">
                  <c:v>-5.8781629714956516</c:v>
                </c:pt>
                <c:pt idx="582">
                  <c:v>-5.8825083934182807</c:v>
                </c:pt>
                <c:pt idx="583">
                  <c:v>-5.8867591150904044</c:v>
                </c:pt>
                <c:pt idx="584">
                  <c:v>-5.890917111012187</c:v>
                </c:pt>
                <c:pt idx="585">
                  <c:v>-5.8949843184022992</c:v>
                </c:pt>
                <c:pt idx="586">
                  <c:v>-5.8989626377338409</c:v>
                </c:pt>
                <c:pt idx="587">
                  <c:v>-5.9028539332700145</c:v>
                </c:pt>
                <c:pt idx="588">
                  <c:v>-5.9066600335998052</c:v>
                </c:pt>
                <c:pt idx="589">
                  <c:v>-5.9103827321717795</c:v>
                </c:pt>
                <c:pt idx="590">
                  <c:v>-5.9140237878276842</c:v>
                </c:pt>
                <c:pt idx="591">
                  <c:v>-5.9175849253333936</c:v>
                </c:pt>
                <c:pt idx="592">
                  <c:v>-5.9210678359087785</c:v>
                </c:pt>
                <c:pt idx="593">
                  <c:v>-5.9244741777543748</c:v>
                </c:pt>
                <c:pt idx="594">
                  <c:v>-5.9278055765763114</c:v>
                </c:pt>
                <c:pt idx="595">
                  <c:v>-5.9310636261076866</c:v>
                </c:pt>
                <c:pt idx="596">
                  <c:v>-5.9342498886267592</c:v>
                </c:pt>
                <c:pt idx="597">
                  <c:v>-5.9373658954725208</c:v>
                </c:pt>
                <c:pt idx="598">
                  <c:v>-5.9404131475555761</c:v>
                </c:pt>
                <c:pt idx="599">
                  <c:v>-5.943393115865736</c:v>
                </c:pt>
                <c:pt idx="600">
                  <c:v>-5.94630724197558</c:v>
                </c:pt>
                <c:pt idx="601">
                  <c:v>-5.9491569385394341</c:v>
                </c:pt>
                <c:pt idx="602">
                  <c:v>-5.9519435897879438</c:v>
                </c:pt>
                <c:pt idx="603">
                  <c:v>-5.9546685520187426</c:v>
                </c:pt>
                <c:pt idx="604">
                  <c:v>-5.957333154081045</c:v>
                </c:pt>
                <c:pt idx="605">
                  <c:v>-5.9599386978566358</c:v>
                </c:pt>
                <c:pt idx="606">
                  <c:v>-5.9624864587348885</c:v>
                </c:pt>
                <c:pt idx="607">
                  <c:v>-5.9649776860835813</c:v>
                </c:pt>
                <c:pt idx="608">
                  <c:v>-5.9674136037134691</c:v>
                </c:pt>
                <c:pt idx="609">
                  <c:v>-5.9697954103382962</c:v>
                </c:pt>
                <c:pt idx="610">
                  <c:v>-5.9721242800289529</c:v>
                </c:pt>
                <c:pt idx="611">
                  <c:v>-5.9744013626625003</c:v>
                </c:pt>
                <c:pt idx="612">
                  <c:v>-5.9766277843652169</c:v>
                </c:pt>
                <c:pt idx="613">
                  <c:v>-5.9788046479504633</c:v>
                </c:pt>
                <c:pt idx="614">
                  <c:v>-5.9809330333505075</c:v>
                </c:pt>
                <c:pt idx="615">
                  <c:v>-5.9830139980429013</c:v>
                </c:pt>
                <c:pt idx="616">
                  <c:v>-5.985048577470887</c:v>
                </c:pt>
                <c:pt idx="617">
                  <c:v>-5.9870377854585621</c:v>
                </c:pt>
                <c:pt idx="618">
                  <c:v>-5.9889826146193217</c:v>
                </c:pt>
                <c:pt idx="619">
                  <c:v>-5.9908840367595335</c:v>
                </c:pt>
                <c:pt idx="620">
                  <c:v>-5.992743003275657</c:v>
                </c:pt>
                <c:pt idx="621">
                  <c:v>-5.9945604455456394</c:v>
                </c:pt>
                <c:pt idx="622">
                  <c:v>-5.9963372753151543</c:v>
                </c:pt>
                <c:pt idx="623">
                  <c:v>-5.9980743850771221</c:v>
                </c:pt>
                <c:pt idx="624">
                  <c:v>-5.9997726484458695</c:v>
                </c:pt>
                <c:pt idx="625">
                  <c:v>-6.001432920525767</c:v>
                </c:pt>
                <c:pt idx="626">
                  <c:v>-6.0030560382733302</c:v>
                </c:pt>
                <c:pt idx="627">
                  <c:v>-6.0046428208547331</c:v>
                </c:pt>
                <c:pt idx="628">
                  <c:v>-6.0061940699961669</c:v>
                </c:pt>
                <c:pt idx="629">
                  <c:v>-6.0077105703301434</c:v>
                </c:pt>
                <c:pt idx="630">
                  <c:v>-6.0091930897345183</c:v>
                </c:pt>
                <c:pt idx="631">
                  <c:v>-6.0106423796672503</c:v>
                </c:pt>
                <c:pt idx="632">
                  <c:v>-6.0120591754948416</c:v>
                </c:pt>
                <c:pt idx="633">
                  <c:v>-6.0134441968153975</c:v>
                </c:pt>
                <c:pt idx="634">
                  <c:v>-6.0147981477762711</c:v>
                </c:pt>
                <c:pt idx="635">
                  <c:v>-6.0161217173864028</c:v>
                </c:pt>
                <c:pt idx="636">
                  <c:v>-6.0174155798229458</c:v>
                </c:pt>
                <c:pt idx="637">
                  <c:v>-6.0186803947330407</c:v>
                </c:pt>
                <c:pt idx="638">
                  <c:v>-6.0199168075293805</c:v>
                </c:pt>
                <c:pt idx="639">
                  <c:v>-6.0211254496819215</c:v>
                </c:pt>
                <c:pt idx="640">
                  <c:v>-6.0223069390034167</c:v>
                </c:pt>
                <c:pt idx="641">
                  <c:v>-6.0234618799296333</c:v>
                </c:pt>
                <c:pt idx="642">
                  <c:v>-6.0245908637957371</c:v>
                </c:pt>
                <c:pt idx="643">
                  <c:v>-6.0256944691063463</c:v>
                </c:pt>
                <c:pt idx="644">
                  <c:v>-6.0267732618015177</c:v>
                </c:pt>
                <c:pt idx="645">
                  <c:v>-6.0278277955174957</c:v>
                </c:pt>
                <c:pt idx="646">
                  <c:v>-6.0288586118425771</c:v>
                </c:pt>
                <c:pt idx="647">
                  <c:v>-6.0298662405685297</c:v>
                </c:pt>
                <c:pt idx="648">
                  <c:v>-6.0308511999371657</c:v>
                </c:pt>
                <c:pt idx="649">
                  <c:v>-6.0318139968821427</c:v>
                </c:pt>
                <c:pt idx="650">
                  <c:v>-6.0327551272663795</c:v>
                </c:pt>
                <c:pt idx="651">
                  <c:v>-6.0336750761150437</c:v>
                </c:pt>
                <c:pt idx="652">
                  <c:v>-6.0345743178438225</c:v>
                </c:pt>
                <c:pt idx="653">
                  <c:v>-6.0354533164832125</c:v>
                </c:pt>
                <c:pt idx="654">
                  <c:v>-6.036312525898099</c:v>
                </c:pt>
                <c:pt idx="655">
                  <c:v>-6.0371523900033806</c:v>
                </c:pt>
                <c:pt idx="656">
                  <c:v>-6.0379733429753326</c:v>
                </c:pt>
                <c:pt idx="657">
                  <c:v>-6.0387758094588895</c:v>
                </c:pt>
                <c:pt idx="658">
                  <c:v>-6.0395602047707539</c:v>
                </c:pt>
                <c:pt idx="659">
                  <c:v>-6.0403269350986664</c:v>
                </c:pt>
                <c:pt idx="660">
                  <c:v>-6.0410763976969148</c:v>
                </c:pt>
                <c:pt idx="661">
                  <c:v>-6.0418089810773452</c:v>
                </c:pt>
                <c:pt idx="662">
                  <c:v>-6.042525065197327</c:v>
                </c:pt>
                <c:pt idx="663">
                  <c:v>-6.0432250216437913</c:v>
                </c:pt>
                <c:pt idx="664">
                  <c:v>-6.0439092138131549</c:v>
                </c:pt>
                <c:pt idx="665">
                  <c:v>-6.0445779970883251</c:v>
                </c:pt>
                <c:pt idx="666">
                  <c:v>-6.0452317190115394</c:v>
                </c:pt>
                <c:pt idx="667">
                  <c:v>-6.0458707194541041</c:v>
                </c:pt>
                <c:pt idx="668">
                  <c:v>-6.0464953307827942</c:v>
                </c:pt>
                <c:pt idx="669">
                  <c:v>-6.0471058780223785</c:v>
                </c:pt>
                <c:pt idx="670">
                  <c:v>-6.0477026790153854</c:v>
                </c:pt>
                <c:pt idx="671">
                  <c:v>-6.0482860445783704</c:v>
                </c:pt>
                <c:pt idx="672">
                  <c:v>-6.0488562786550881</c:v>
                </c:pt>
                <c:pt idx="673">
                  <c:v>-6.0494136784663244</c:v>
                </c:pt>
                <c:pt idx="674">
                  <c:v>-6.0499585346569695</c:v>
                </c:pt>
                <c:pt idx="675">
                  <c:v>-6.0504911314399443</c:v>
                </c:pt>
                <c:pt idx="676">
                  <c:v>-6.0510117467369904</c:v>
                </c:pt>
                <c:pt idx="677">
                  <c:v>-6.0515206523169898</c:v>
                </c:pt>
                <c:pt idx="678">
                  <c:v>-6.0520181139307692</c:v>
                </c:pt>
                <c:pt idx="679">
                  <c:v>-6.052504391443934</c:v>
                </c:pt>
                <c:pt idx="680">
                  <c:v>-6.0529797389662052</c:v>
                </c:pt>
                <c:pt idx="681">
                  <c:v>-6.0534444049785492</c:v>
                </c:pt>
                <c:pt idx="682">
                  <c:v>-6.0538986324574084</c:v>
                </c:pt>
                <c:pt idx="683">
                  <c:v>-6.0543426589965934</c:v>
                </c:pt>
                <c:pt idx="684">
                  <c:v>-6.0547767169261624</c:v>
                </c:pt>
                <c:pt idx="685">
                  <c:v>-6.0552010334296869</c:v>
                </c:pt>
                <c:pt idx="686">
                  <c:v>-6.0556158306577323</c:v>
                </c:pt>
                <c:pt idx="687">
                  <c:v>-6.0560213258406375</c:v>
                </c:pt>
                <c:pt idx="688">
                  <c:v>-6.0564177313971683</c:v>
                </c:pt>
                <c:pt idx="689">
                  <c:v>-6.0568052550424643</c:v>
                </c:pt>
                <c:pt idx="690">
                  <c:v>-6.0571840998925541</c:v>
                </c:pt>
                <c:pt idx="691">
                  <c:v>-6.057554464567195</c:v>
                </c:pt>
                <c:pt idx="692">
                  <c:v>-6.0579165432908066</c:v>
                </c:pt>
                <c:pt idx="693">
                  <c:v>-6.0582705259905136</c:v>
                </c:pt>
                <c:pt idx="694">
                  <c:v>-6.0586165983926978</c:v>
                </c:pt>
                <c:pt idx="695">
                  <c:v>-6.0589549421175697</c:v>
                </c:pt>
                <c:pt idx="696">
                  <c:v>-6.0592857347711266</c:v>
                </c:pt>
                <c:pt idx="697">
                  <c:v>-6.0596091500360352</c:v>
                </c:pt>
                <c:pt idx="698">
                  <c:v>-6.0599253577598002</c:v>
                </c:pt>
                <c:pt idx="699">
                  <c:v>-6.0602345240415447</c:v>
                </c:pt>
                <c:pt idx="700">
                  <c:v>-6.0605368113167</c:v>
                </c:pt>
                <c:pt idx="701">
                  <c:v>-6.0608323784401623</c:v>
                </c:pt>
                <c:pt idx="702">
                  <c:v>-6.0611213807674469</c:v>
                </c:pt>
                <c:pt idx="703">
                  <c:v>-6.0614039702341058</c:v>
                </c:pt>
                <c:pt idx="704">
                  <c:v>-6.061680295433832</c:v>
                </c:pt>
                <c:pt idx="705">
                  <c:v>-6.0619505016942572</c:v>
                </c:pt>
                <c:pt idx="706">
                  <c:v>-6.0622147311519363</c:v>
                </c:pt>
                <c:pt idx="707">
                  <c:v>-6.0624731228250166</c:v>
                </c:pt>
                <c:pt idx="708">
                  <c:v>-6.0627258126848602</c:v>
                </c:pt>
                <c:pt idx="709">
                  <c:v>-6.0629729337258373</c:v>
                </c:pt>
                <c:pt idx="710">
                  <c:v>-6.0632146160338651</c:v>
                </c:pt>
                <c:pt idx="711">
                  <c:v>-6.0634509868533097</c:v>
                </c:pt>
                <c:pt idx="712">
                  <c:v>-6.063682170652668</c:v>
                </c:pt>
                <c:pt idx="713">
                  <c:v>-6.0639082891888059</c:v>
                </c:pt>
                <c:pt idx="714">
                  <c:v>-6.0641294615695465</c:v>
                </c:pt>
                <c:pt idx="715">
                  <c:v>-6.0643458043152929</c:v>
                </c:pt>
                <c:pt idx="716">
                  <c:v>-6.0645574314195541</c:v>
                </c:pt>
                <c:pt idx="717">
                  <c:v>-6.0647644544070225</c:v>
                </c:pt>
                <c:pt idx="718">
                  <c:v>-6.064966982392507</c:v>
                </c:pt>
                <c:pt idx="719">
                  <c:v>-6.0651651221361753</c:v>
                </c:pt>
                <c:pt idx="720">
                  <c:v>-6.065358978099777</c:v>
                </c:pt>
                <c:pt idx="721">
                  <c:v>-6.0655486525002322</c:v>
                </c:pt>
                <c:pt idx="722">
                  <c:v>-6.06573424536281</c:v>
                </c:pt>
                <c:pt idx="723">
                  <c:v>-6.0659158545731442</c:v>
                </c:pt>
                <c:pt idx="724">
                  <c:v>-6.0660935759278338</c:v>
                </c:pt>
                <c:pt idx="725">
                  <c:v>-6.0662675031842008</c:v>
                </c:pt>
                <c:pt idx="726">
                  <c:v>-6.0664377281092001</c:v>
                </c:pt>
                <c:pt idx="727">
                  <c:v>-6.0666043405269718</c:v>
                </c:pt>
                <c:pt idx="728">
                  <c:v>-6.0667674283654165</c:v>
                </c:pt>
                <c:pt idx="729">
                  <c:v>-6.066927077702557</c:v>
                </c:pt>
                <c:pt idx="730">
                  <c:v>-6.067083372810349</c:v>
                </c:pt>
                <c:pt idx="731">
                  <c:v>-6.067236396199589</c:v>
                </c:pt>
                <c:pt idx="732">
                  <c:v>-6.0673862286620714</c:v>
                </c:pt>
                <c:pt idx="733">
                  <c:v>-6.0675329493134011</c:v>
                </c:pt>
                <c:pt idx="734">
                  <c:v>-6.0676766356336902</c:v>
                </c:pt>
                <c:pt idx="735">
                  <c:v>-6.067817363508281</c:v>
                </c:pt>
                <c:pt idx="736">
                  <c:v>-6.0679552072673006</c:v>
                </c:pt>
                <c:pt idx="737">
                  <c:v>-6.0680902397244587</c:v>
                </c:pt>
                <c:pt idx="738">
                  <c:v>-6.0682225322150494</c:v>
                </c:pt>
                <c:pt idx="739">
                  <c:v>-6.0683521546331622</c:v>
                </c:pt>
                <c:pt idx="740">
                  <c:v>-6.0684791754684406</c:v>
                </c:pt>
                <c:pt idx="741">
                  <c:v>-6.068603661841605</c:v>
                </c:pt>
                <c:pt idx="742">
                  <c:v>-6.0687256795397868</c:v>
                </c:pt>
                <c:pt idx="743">
                  <c:v>-6.068845293050833</c:v>
                </c:pt>
                <c:pt idx="744">
                  <c:v>-6.0689625655970838</c:v>
                </c:pt>
                <c:pt idx="745">
                  <c:v>-6.0690775591685071</c:v>
                </c:pt>
                <c:pt idx="746">
                  <c:v>-6.0691903345550804</c:v>
                </c:pt>
                <c:pt idx="747">
                  <c:v>-6.0693009513788265</c:v>
                </c:pt>
                <c:pt idx="748">
                  <c:v>-6.0694094681248654</c:v>
                </c:pt>
                <c:pt idx="749">
                  <c:v>-6.0695159421720621</c:v>
                </c:pt>
                <c:pt idx="750">
                  <c:v>-6.0696204298232681</c:v>
                </c:pt>
                <c:pt idx="751">
                  <c:v>-6.0697229863348383</c:v>
                </c:pt>
                <c:pt idx="752">
                  <c:v>-6.0698236659454698</c:v>
                </c:pt>
                <c:pt idx="753">
                  <c:v>-6.0699225219048518</c:v>
                </c:pt>
                <c:pt idx="754">
                  <c:v>-6.0700196065014573</c:v>
                </c:pt>
                <c:pt idx="755">
                  <c:v>-6.0701149710901126</c:v>
                </c:pt>
                <c:pt idx="756">
                  <c:v>-6.0702086661189441</c:v>
                </c:pt>
                <c:pt idx="757">
                  <c:v>-6.0703007411558563</c:v>
                </c:pt>
                <c:pt idx="758">
                  <c:v>-6.0703912449145889</c:v>
                </c:pt>
                <c:pt idx="759">
                  <c:v>-6.0704802252803516</c:v>
                </c:pt>
                <c:pt idx="760">
                  <c:v>-6.0705677293350178</c:v>
                </c:pt>
                <c:pt idx="761">
                  <c:v>-6.0706538033817248</c:v>
                </c:pt>
                <c:pt idx="762">
                  <c:v>-6.0707384929694914</c:v>
                </c:pt>
                <c:pt idx="763">
                  <c:v>-6.0708218429168683</c:v>
                </c:pt>
                <c:pt idx="764">
                  <c:v>-6.0709038973358433</c:v>
                </c:pt>
                <c:pt idx="765">
                  <c:v>-6.0709846996549146</c:v>
                </c:pt>
                <c:pt idx="766">
                  <c:v>-6.0710642926417702</c:v>
                </c:pt>
                <c:pt idx="767">
                  <c:v>-6.071142718426116</c:v>
                </c:pt>
                <c:pt idx="768">
                  <c:v>-6.0712200185217027</c:v>
                </c:pt>
                <c:pt idx="769">
                  <c:v>-6.0712962338482432</c:v>
                </c:pt>
                <c:pt idx="770">
                  <c:v>-6.0713714047528278</c:v>
                </c:pt>
                <c:pt idx="771">
                  <c:v>-6.071445571031461</c:v>
                </c:pt>
                <c:pt idx="772">
                  <c:v>-6.0715187719496395</c:v>
                </c:pt>
                <c:pt idx="773">
                  <c:v>-6.0715910462635243</c:v>
                </c:pt>
                <c:pt idx="774">
                  <c:v>-6.0716624322399682</c:v>
                </c:pt>
                <c:pt idx="775">
                  <c:v>-6.0717329676768808</c:v>
                </c:pt>
                <c:pt idx="776">
                  <c:v>-6.0718026899231328</c:v>
                </c:pt>
                <c:pt idx="777">
                  <c:v>-6.0718716358982672</c:v>
                </c:pt>
                <c:pt idx="778">
                  <c:v>-6.0719398421118793</c:v>
                </c:pt>
                <c:pt idx="779">
                  <c:v>-6.0720073446829783</c:v>
                </c:pt>
                <c:pt idx="780">
                  <c:v>-6.072074179359098</c:v>
                </c:pt>
                <c:pt idx="781">
                  <c:v>-6.0721403815349015</c:v>
                </c:pt>
                <c:pt idx="782">
                  <c:v>-6.0722059862711788</c:v>
                </c:pt>
                <c:pt idx="783">
                  <c:v>-6.0722710283130841</c:v>
                </c:pt>
                <c:pt idx="784">
                  <c:v>-6.072335542108763</c:v>
                </c:pt>
                <c:pt idx="785">
                  <c:v>-6.0723995618272406</c:v>
                </c:pt>
                <c:pt idx="786">
                  <c:v>-6.0724631213765505</c:v>
                </c:pt>
                <c:pt idx="787">
                  <c:v>-6.072526254421712</c:v>
                </c:pt>
                <c:pt idx="788">
                  <c:v>-6.0725889944025555</c:v>
                </c:pt>
                <c:pt idx="789">
                  <c:v>-6.0726513745511381</c:v>
                </c:pt>
                <c:pt idx="790">
                  <c:v>-6.0727134279096102</c:v>
                </c:pt>
                <c:pt idx="791">
                  <c:v>-6.0727751873472959</c:v>
                </c:pt>
                <c:pt idx="792">
                  <c:v>-6.0728366855784843</c:v>
                </c:pt>
                <c:pt idx="793">
                  <c:v>-6.0728979551793252</c:v>
                </c:pt>
                <c:pt idx="794">
                  <c:v>-6.0729590286052373</c:v>
                </c:pt>
                <c:pt idx="795">
                  <c:v>-6.073019938208053</c:v>
                </c:pt>
                <c:pt idx="796">
                  <c:v>-6.0730807162529494</c:v>
                </c:pt>
                <c:pt idx="797">
                  <c:v>-6.0731413949356581</c:v>
                </c:pt>
                <c:pt idx="798">
                  <c:v>-6.0732020063995229</c:v>
                </c:pt>
                <c:pt idx="799">
                  <c:v>-6.0732625827521698</c:v>
                </c:pt>
                <c:pt idx="800">
                  <c:v>-6.0733231560829317</c:v>
                </c:pt>
                <c:pt idx="801">
                  <c:v>-6.0733837584793324</c:v>
                </c:pt>
                <c:pt idx="802">
                  <c:v>-6.0734444220442754</c:v>
                </c:pt>
                <c:pt idx="803">
                  <c:v>-6.0735051789131242</c:v>
                </c:pt>
                <c:pt idx="804">
                  <c:v>-6.073566061270304</c:v>
                </c:pt>
                <c:pt idx="805">
                  <c:v>-6.0736271013668208</c:v>
                </c:pt>
                <c:pt idx="806">
                  <c:v>-6.0736883315367702</c:v>
                </c:pt>
                <c:pt idx="807">
                  <c:v>-6.0737497842147921</c:v>
                </c:pt>
                <c:pt idx="808">
                  <c:v>-6.0738114919529105</c:v>
                </c:pt>
                <c:pt idx="809">
                  <c:v>-6.0738734874380995</c:v>
                </c:pt>
                <c:pt idx="810">
                  <c:v>-6.0739358035092028</c:v>
                </c:pt>
                <c:pt idx="811">
                  <c:v>-6.0739984731743979</c:v>
                </c:pt>
                <c:pt idx="812">
                  <c:v>-6.0740615296286462</c:v>
                </c:pt>
                <c:pt idx="813">
                  <c:v>-6.0741250062714061</c:v>
                </c:pt>
                <c:pt idx="814">
                  <c:v>-6.0741889367238047</c:v>
                </c:pt>
                <c:pt idx="815">
                  <c:v>-6.0742533548468094</c:v>
                </c:pt>
                <c:pt idx="816">
                  <c:v>-6.0743182947588759</c:v>
                </c:pt>
                <c:pt idx="817">
                  <c:v>-6.0743837908542115</c:v>
                </c:pt>
                <c:pt idx="818">
                  <c:v>-6.07444987782055</c:v>
                </c:pt>
                <c:pt idx="819">
                  <c:v>-6.0745165906578604</c:v>
                </c:pt>
                <c:pt idx="820">
                  <c:v>-6.0745839646965649</c:v>
                </c:pt>
                <c:pt idx="821">
                  <c:v>-6.0746520356161184</c:v>
                </c:pt>
                <c:pt idx="822">
                  <c:v>-6.0747208394642582</c:v>
                </c:pt>
                <c:pt idx="823">
                  <c:v>-6.0747904126755339</c:v>
                </c:pt>
                <c:pt idx="824">
                  <c:v>-6.0748607920906883</c:v>
                </c:pt>
                <c:pt idx="825">
                  <c:v>-6.0749320149763752</c:v>
                </c:pt>
                <c:pt idx="826">
                  <c:v>-6.0750041190441486</c:v>
                </c:pt>
                <c:pt idx="827">
                  <c:v>-6.0750771424713212</c:v>
                </c:pt>
                <c:pt idx="828">
                  <c:v>-6.0751511239199623</c:v>
                </c:pt>
                <c:pt idx="829">
                  <c:v>-6.0752261025583802</c:v>
                </c:pt>
                <c:pt idx="830">
                  <c:v>-6.0753021180808471</c:v>
                </c:pt>
                <c:pt idx="831">
                  <c:v>-6.0753792107291744</c:v>
                </c:pt>
                <c:pt idx="832">
                  <c:v>-6.0754574213135104</c:v>
                </c:pt>
                <c:pt idx="833">
                  <c:v>-6.0755367912340308</c:v>
                </c:pt>
                <c:pt idx="834">
                  <c:v>-6.0756173625026246</c:v>
                </c:pt>
                <c:pt idx="835">
                  <c:v>-6.0756991777652551</c:v>
                </c:pt>
                <c:pt idx="836">
                  <c:v>-6.0757822803241668</c:v>
                </c:pt>
                <c:pt idx="837">
                  <c:v>-6.0758667141608624</c:v>
                </c:pt>
                <c:pt idx="838">
                  <c:v>-6.0759525239588683</c:v>
                </c:pt>
                <c:pt idx="839">
                  <c:v>-6.0760397551278444</c:v>
                </c:pt>
                <c:pt idx="840">
                  <c:v>-6.0761284538272626</c:v>
                </c:pt>
                <c:pt idx="841">
                  <c:v>-6.0762186669900951</c:v>
                </c:pt>
                <c:pt idx="842">
                  <c:v>-6.0763104423484364</c:v>
                </c:pt>
                <c:pt idx="843">
                  <c:v>-6.0764038284580577</c:v>
                </c:pt>
                <c:pt idx="844">
                  <c:v>-6.076498874723919</c:v>
                </c:pt>
                <c:pt idx="845">
                  <c:v>-6.0765956314263949</c:v>
                </c:pt>
                <c:pt idx="846">
                  <c:v>-6.0766941497474134</c:v>
                </c:pt>
                <c:pt idx="847">
                  <c:v>-6.0767944817975508</c:v>
                </c:pt>
                <c:pt idx="848">
                  <c:v>-6.0768966806432871</c:v>
                </c:pt>
                <c:pt idx="849">
                  <c:v>-6.0770008003348206</c:v>
                </c:pt>
                <c:pt idx="850">
                  <c:v>-6.0771068959346763</c:v>
                </c:pt>
                <c:pt idx="851">
                  <c:v>-6.0772150235462306</c:v>
                </c:pt>
                <c:pt idx="852">
                  <c:v>-6.0773252403434981</c:v>
                </c:pt>
                <c:pt idx="853">
                  <c:v>-6.0774376046008758</c:v>
                </c:pt>
                <c:pt idx="854">
                  <c:v>-6.0775521757237971</c:v>
                </c:pt>
                <c:pt idx="855">
                  <c:v>-6.0776690142798149</c:v>
                </c:pt>
                <c:pt idx="856">
                  <c:v>-6.0777881820304387</c:v>
                </c:pt>
                <c:pt idx="857">
                  <c:v>-6.0779097419633201</c:v>
                </c:pt>
                <c:pt idx="858">
                  <c:v>-6.0780337583254163</c:v>
                </c:pt>
                <c:pt idx="859">
                  <c:v>-6.0781602966564527</c:v>
                </c:pt>
                <c:pt idx="860">
                  <c:v>-6.0782894238233247</c:v>
                </c:pt>
                <c:pt idx="861">
                  <c:v>-6.0784212080549915</c:v>
                </c:pt>
                <c:pt idx="862">
                  <c:v>-6.0785557189783548</c:v>
                </c:pt>
                <c:pt idx="863">
                  <c:v>-6.0786930276543769</c:v>
                </c:pt>
                <c:pt idx="864">
                  <c:v>-6.0788332066153536</c:v>
                </c:pt>
                <c:pt idx="865">
                  <c:v>-6.0789763299027966</c:v>
                </c:pt>
                <c:pt idx="866">
                  <c:v>-6.0791224731061124</c:v>
                </c:pt>
                <c:pt idx="867">
                  <c:v>-6.0792717134019911</c:v>
                </c:pt>
                <c:pt idx="868">
                  <c:v>-6.0794241295947407</c:v>
                </c:pt>
                <c:pt idx="869">
                  <c:v>-6.0795798021573937</c:v>
                </c:pt>
                <c:pt idx="870">
                  <c:v>-6.0797388132734547</c:v>
                </c:pt>
                <c:pt idx="871">
                  <c:v>-6.0799012468800342</c:v>
                </c:pt>
                <c:pt idx="872">
                  <c:v>-6.0800671887113422</c:v>
                </c:pt>
                <c:pt idx="873">
                  <c:v>-6.0802367263434167</c:v>
                </c:pt>
                <c:pt idx="874">
                  <c:v>-6.0804099492397761</c:v>
                </c:pt>
                <c:pt idx="875">
                  <c:v>-6.0805869487976159</c:v>
                </c:pt>
                <c:pt idx="876">
                  <c:v>-6.0807678183958025</c:v>
                </c:pt>
                <c:pt idx="877">
                  <c:v>-6.0809526534429033</c:v>
                </c:pt>
                <c:pt idx="878">
                  <c:v>-6.0811415514272795</c:v>
                </c:pt>
                <c:pt idx="879">
                  <c:v>-6.0813346119672076</c:v>
                </c:pt>
                <c:pt idx="880">
                  <c:v>-6.0815319368626692</c:v>
                </c:pt>
                <c:pt idx="881">
                  <c:v>-6.0817336301484968</c:v>
                </c:pt>
                <c:pt idx="882">
                  <c:v>-6.0819397981478431</c:v>
                </c:pt>
                <c:pt idx="883">
                  <c:v>-6.0821505495274666</c:v>
                </c:pt>
                <c:pt idx="884">
                  <c:v>-6.0823659953539355</c:v>
                </c:pt>
                <c:pt idx="885">
                  <c:v>-6.0825862491511327</c:v>
                </c:pt>
                <c:pt idx="886">
                  <c:v>-6.0828114269589459</c:v>
                </c:pt>
                <c:pt idx="887">
                  <c:v>-6.0830416473932027</c:v>
                </c:pt>
                <c:pt idx="888">
                  <c:v>-6.0832770317069818</c:v>
                </c:pt>
                <c:pt idx="889">
                  <c:v>-6.0835177038530013</c:v>
                </c:pt>
                <c:pt idx="890">
                  <c:v>-6.0837637905478372</c:v>
                </c:pt>
                <c:pt idx="891">
                  <c:v>-6.0840154213371456</c:v>
                </c:pt>
                <c:pt idx="892">
                  <c:v>-6.0842727286621825</c:v>
                </c:pt>
                <c:pt idx="893">
                  <c:v>-6.0845358479282652</c:v>
                </c:pt>
                <c:pt idx="894">
                  <c:v>-6.084804917574262</c:v>
                </c:pt>
                <c:pt idx="895">
                  <c:v>-6.0850800791436432</c:v>
                </c:pt>
                <c:pt idx="896">
                  <c:v>-6.0853614773573392</c:v>
                </c:pt>
                <c:pt idx="897">
                  <c:v>-6.0856492601881271</c:v>
                </c:pt>
                <c:pt idx="898">
                  <c:v>-6.0859435789360061</c:v>
                </c:pt>
                <c:pt idx="899">
                  <c:v>-6.0862445883063927</c:v>
                </c:pt>
                <c:pt idx="900">
                  <c:v>-6.0865524464888097</c:v>
                </c:pt>
                <c:pt idx="901">
                  <c:v>-6.08686731523788</c:v>
                </c:pt>
                <c:pt idx="902">
                  <c:v>-6.0871893599562377</c:v>
                </c:pt>
                <c:pt idx="903">
                  <c:v>-6.087518749778714</c:v>
                </c:pt>
                <c:pt idx="904">
                  <c:v>-6.0878556576588796</c:v>
                </c:pt>
                <c:pt idx="905">
                  <c:v>-6.0882002604567687</c:v>
                </c:pt>
                <c:pt idx="906">
                  <c:v>-6.0885527390294927</c:v>
                </c:pt>
                <c:pt idx="907">
                  <c:v>-6.0889132783228046</c:v>
                </c:pt>
                <c:pt idx="908">
                  <c:v>-6.0892820674652413</c:v>
                </c:pt>
                <c:pt idx="909">
                  <c:v>-6.0896592998642038</c:v>
                </c:pt>
                <c:pt idx="910">
                  <c:v>-6.0900451733039738</c:v>
                </c:pt>
                <c:pt idx="911">
                  <c:v>-6.0904398900457446</c:v>
                </c:pt>
                <c:pt idx="912">
                  <c:v>-6.0908436569304509</c:v>
                </c:pt>
                <c:pt idx="913">
                  <c:v>-6.0912566854826791</c:v>
                </c:pt>
                <c:pt idx="914">
                  <c:v>-6.0916791920180628</c:v>
                </c:pt>
                <c:pt idx="915">
                  <c:v>-6.0921113977519799</c:v>
                </c:pt>
                <c:pt idx="916">
                  <c:v>-6.0925535289112158</c:v>
                </c:pt>
                <c:pt idx="917">
                  <c:v>-6.0930058168474241</c:v>
                </c:pt>
                <c:pt idx="918">
                  <c:v>-6.0934684981541292</c:v>
                </c:pt>
                <c:pt idx="919">
                  <c:v>-6.0939418147843805</c:v>
                </c:pt>
                <c:pt idx="920">
                  <c:v>-6.0944260141730027</c:v>
                </c:pt>
                <c:pt idx="921">
                  <c:v>-6.0949213493596579</c:v>
                </c:pt>
                <c:pt idx="922">
                  <c:v>-6.0954280791159974</c:v>
                </c:pt>
                <c:pt idx="923">
                  <c:v>-6.095946468074195</c:v>
                </c:pt>
                <c:pt idx="924">
                  <c:v>-6.0964767868591583</c:v>
                </c:pt>
                <c:pt idx="925">
                  <c:v>-6.0970193122233587</c:v>
                </c:pt>
                <c:pt idx="926">
                  <c:v>-6.0975743271838176</c:v>
                </c:pt>
                <c:pt idx="927">
                  <c:v>-6.0981421211629705</c:v>
                </c:pt>
                <c:pt idx="928">
                  <c:v>-6.0987229901318205</c:v>
                </c:pt>
                <c:pt idx="929">
                  <c:v>-6.0993172367562432</c:v>
                </c:pt>
                <c:pt idx="930">
                  <c:v>-6.0999251705466042</c:v>
                </c:pt>
                <c:pt idx="931">
                  <c:v>-6.1005471080101978</c:v>
                </c:pt>
                <c:pt idx="932">
                  <c:v>-6.1011833728066636</c:v>
                </c:pt>
                <c:pt idx="933">
                  <c:v>-6.1018342959074801</c:v>
                </c:pt>
                <c:pt idx="934">
                  <c:v>-6.1025002157576891</c:v>
                </c:pt>
                <c:pt idx="935">
                  <c:v>-6.1031814784417886</c:v>
                </c:pt>
                <c:pt idx="936">
                  <c:v>-6.1038784378524689</c:v>
                </c:pt>
                <c:pt idx="937">
                  <c:v>-6.1045914558633996</c:v>
                </c:pt>
                <c:pt idx="938">
                  <c:v>-6.1053209025049293</c:v>
                </c:pt>
                <c:pt idx="939">
                  <c:v>-6.106067156143701</c:v>
                </c:pt>
                <c:pt idx="940">
                  <c:v>-6.1068306036660829</c:v>
                </c:pt>
                <c:pt idx="941">
                  <c:v>-6.1076116406649197</c:v>
                </c:pt>
                <c:pt idx="942">
                  <c:v>-6.1084106716303657</c:v>
                </c:pt>
                <c:pt idx="943">
                  <c:v>-6.1092281101443779</c:v>
                </c:pt>
                <c:pt idx="944">
                  <c:v>-6.1100643790794269</c:v>
                </c:pt>
                <c:pt idx="945">
                  <c:v>-6.1109199108005408</c:v>
                </c:pt>
                <c:pt idx="946">
                  <c:v>-6.1117951473721845</c:v>
                </c:pt>
                <c:pt idx="947">
                  <c:v>-6.1126905407686731</c:v>
                </c:pt>
                <c:pt idx="948">
                  <c:v>-6.1136065530888537</c:v>
                </c:pt>
                <c:pt idx="949">
                  <c:v>-6.1145436567752744</c:v>
                </c:pt>
                <c:pt idx="950">
                  <c:v>-6.1155023348371609</c:v>
                </c:pt>
                <c:pt idx="951">
                  <c:v>-6.1164830810783428</c:v>
                </c:pt>
                <c:pt idx="952">
                  <c:v>-6.117486400329061</c:v>
                </c:pt>
                <c:pt idx="953">
                  <c:v>-6.1185128086826532</c:v>
                </c:pt>
                <c:pt idx="954">
                  <c:v>-6.1195628337365449</c:v>
                </c:pt>
                <c:pt idx="955">
                  <c:v>-6.1206370148378824</c:v>
                </c:pt>
                <c:pt idx="956">
                  <c:v>-6.1217359033339882</c:v>
                </c:pt>
                <c:pt idx="957">
                  <c:v>-6.1228600628274759</c:v>
                </c:pt>
                <c:pt idx="958">
                  <c:v>-6.1240100694360944</c:v>
                </c:pt>
                <c:pt idx="959">
                  <c:v>-6.1251865120574367</c:v>
                </c:pt>
                <c:pt idx="960">
                  <c:v>-6.1263899926388259</c:v>
                </c:pt>
                <c:pt idx="961">
                  <c:v>-6.1276211264518299</c:v>
                </c:pt>
                <c:pt idx="962">
                  <c:v>-6.1288805423719204</c:v>
                </c:pt>
                <c:pt idx="963">
                  <c:v>-6.1301688831635781</c:v>
                </c:pt>
                <c:pt idx="964">
                  <c:v>-6.1314868057700123</c:v>
                </c:pt>
                <c:pt idx="965">
                  <c:v>-6.1328349816085028</c:v>
                </c:pt>
                <c:pt idx="966">
                  <c:v>-6.134214096870835</c:v>
                </c:pt>
                <c:pt idx="967">
                  <c:v>-6.1356248528290891</c:v>
                </c:pt>
                <c:pt idx="968">
                  <c:v>-6.1370679661467946</c:v>
                </c:pt>
                <c:pt idx="969">
                  <c:v>-6.1385441691956721</c:v>
                </c:pt>
                <c:pt idx="970">
                  <c:v>-6.1400542103775093</c:v>
                </c:pt>
                <c:pt idx="971">
                  <c:v>-6.1415988544519546</c:v>
                </c:pt>
                <c:pt idx="972">
                  <c:v>-6.14317888286942</c:v>
                </c:pt>
                <c:pt idx="973">
                  <c:v>-6.1447950941101146</c:v>
                </c:pt>
                <c:pt idx="974">
                  <c:v>-6.1464483040283433</c:v>
                </c:pt>
                <c:pt idx="975">
                  <c:v>-6.1481393462023339</c:v>
                </c:pt>
                <c:pt idx="976">
                  <c:v>-6.1498690722904357</c:v>
                </c:pt>
                <c:pt idx="977">
                  <c:v>-6.1516383523923688</c:v>
                </c:pt>
                <c:pt idx="978">
                  <c:v>-6.153448075416402</c:v>
                </c:pt>
                <c:pt idx="979">
                  <c:v>-6.1552991494526497</c:v>
                </c:pt>
                <c:pt idx="980">
                  <c:v>-6.1571925021517906</c:v>
                </c:pt>
                <c:pt idx="981">
                  <c:v>-6.159129081109592</c:v>
                </c:pt>
                <c:pt idx="982">
                  <c:v>-6.1611098542576013</c:v>
                </c:pt>
                <c:pt idx="983">
                  <c:v>-6.1631358102591971</c:v>
                </c:pt>
                <c:pt idx="984">
                  <c:v>-6.1652079589118909</c:v>
                </c:pt>
                <c:pt idx="985">
                  <c:v>-6.1673273315551569</c:v>
                </c:pt>
                <c:pt idx="986">
                  <c:v>-6.1694949814838642</c:v>
                </c:pt>
                <c:pt idx="987">
                  <c:v>-6.1717119843681374</c:v>
                </c:pt>
                <c:pt idx="988">
                  <c:v>-6.1739794386784252</c:v>
                </c:pt>
                <c:pt idx="989">
                  <c:v>-6.1762984661162088</c:v>
                </c:pt>
                <c:pt idx="990">
                  <c:v>-6.1786702120510313</c:v>
                </c:pt>
                <c:pt idx="991">
                  <c:v>-6.181095845962103</c:v>
                </c:pt>
                <c:pt idx="992">
                  <c:v>-6.1835765618868255</c:v>
                </c:pt>
                <c:pt idx="993">
                  <c:v>-6.1861135788734227</c:v>
                </c:pt>
                <c:pt idx="994">
                  <c:v>-6.1887081414400793</c:v>
                </c:pt>
                <c:pt idx="995">
                  <c:v>-6.1913615200387735</c:v>
                </c:pt>
                <c:pt idx="996">
                  <c:v>-6.1940750115246885</c:v>
                </c:pt>
                <c:pt idx="997">
                  <c:v>-6.1968499396307744</c:v>
                </c:pt>
                <c:pt idx="998">
                  <c:v>-6.1996876554471134</c:v>
                </c:pt>
                <c:pt idx="999">
                  <c:v>-6.2025895379053599</c:v>
                </c:pt>
                <c:pt idx="1000">
                  <c:v>-6.2055569942680737</c:v>
                </c:pt>
                <c:pt idx="1001">
                  <c:v>-6.2085914606224524</c:v>
                </c:pt>
                <c:pt idx="1002">
                  <c:v>-6.2116944023786269</c:v>
                </c:pt>
                <c:pt idx="1003">
                  <c:v>-6.2148673147724933</c:v>
                </c:pt>
                <c:pt idx="1004">
                  <c:v>-6.2181117233721857</c:v>
                </c:pt>
                <c:pt idx="1005">
                  <c:v>-6.2214291845888381</c:v>
                </c:pt>
                <c:pt idx="1006">
                  <c:v>-6.2248212861907417</c:v>
                </c:pt>
                <c:pt idx="1007">
                  <c:v>-6.2282896478215832</c:v>
                </c:pt>
                <c:pt idx="1008">
                  <c:v>-6.2318359215209682</c:v>
                </c:pt>
                <c:pt idx="1009">
                  <c:v>-6.2354617922486728</c:v>
                </c:pt>
                <c:pt idx="1010">
                  <c:v>-6.2391689784112634</c:v>
                </c:pt>
                <c:pt idx="1011">
                  <c:v>-6.2429592323909429</c:v>
                </c:pt>
                <c:pt idx="1012">
                  <c:v>-6.2468343410767249</c:v>
                </c:pt>
                <c:pt idx="1013">
                  <c:v>-6.2507961263974767</c:v>
                </c:pt>
                <c:pt idx="1014">
                  <c:v>-6.2548464458555753</c:v>
                </c:pt>
                <c:pt idx="1015">
                  <c:v>-6.2589871930624117</c:v>
                </c:pt>
                <c:pt idx="1016">
                  <c:v>-6.2632202982738665</c:v>
                </c:pt>
                <c:pt idx="1017">
                  <c:v>-6.2675477289265169</c:v>
                </c:pt>
                <c:pt idx="1018">
                  <c:v>-6.2719714901728789</c:v>
                </c:pt>
                <c:pt idx="1019">
                  <c:v>-6.2764936254166539</c:v>
                </c:pt>
                <c:pt idx="1020">
                  <c:v>-6.2811162168461312</c:v>
                </c:pt>
                <c:pt idx="1021">
                  <c:v>-6.2858413859659965</c:v>
                </c:pt>
                <c:pt idx="1022">
                  <c:v>-6.2906712941274723</c:v>
                </c:pt>
                <c:pt idx="1023">
                  <c:v>-6.2956081430545368</c:v>
                </c:pt>
                <c:pt idx="1024">
                  <c:v>-6.3006541753674679</c:v>
                </c:pt>
                <c:pt idx="1025">
                  <c:v>-6.3058116751024116</c:v>
                </c:pt>
                <c:pt idx="1026">
                  <c:v>-6.311082968225521</c:v>
                </c:pt>
                <c:pt idx="1027">
                  <c:v>-6.3164704231427464</c:v>
                </c:pt>
                <c:pt idx="1028">
                  <c:v>-6.3219764512023229</c:v>
                </c:pt>
                <c:pt idx="1029">
                  <c:v>-6.3276035071919541</c:v>
                </c:pt>
                <c:pt idx="1030">
                  <c:v>-6.3333540898268081</c:v>
                </c:pt>
                <c:pt idx="1031">
                  <c:v>-6.3392307422305514</c:v>
                </c:pt>
                <c:pt idx="1032">
                  <c:v>-6.3452360524062943</c:v>
                </c:pt>
                <c:pt idx="1033">
                  <c:v>-6.3513726536981601</c:v>
                </c:pt>
                <c:pt idx="1034">
                  <c:v>-6.3576432252410378</c:v>
                </c:pt>
                <c:pt idx="1035">
                  <c:v>-6.3640504923997963</c:v>
                </c:pt>
                <c:pt idx="1036">
                  <c:v>-6.3705972271944216</c:v>
                </c:pt>
                <c:pt idx="1037">
                  <c:v>-6.377286248712287</c:v>
                </c:pt>
                <c:pt idx="1038">
                  <c:v>-6.384120423504954</c:v>
                </c:pt>
                <c:pt idx="1039">
                  <c:v>-6.391102665969866</c:v>
                </c:pt>
                <c:pt idx="1040">
                  <c:v>-6.3982359387148513</c:v>
                </c:pt>
                <c:pt idx="1041">
                  <c:v>-6.4055232529037411</c:v>
                </c:pt>
                <c:pt idx="1042">
                  <c:v>-6.412967668584483</c:v>
                </c:pt>
                <c:pt idx="1043">
                  <c:v>-6.4205722949954103</c:v>
                </c:pt>
                <c:pt idx="1044">
                  <c:v>-6.4283402908508469</c:v>
                </c:pt>
                <c:pt idx="1045">
                  <c:v>-6.4362748646033445</c:v>
                </c:pt>
                <c:pt idx="1046">
                  <c:v>-6.4443792746821638</c:v>
                </c:pt>
                <c:pt idx="1047">
                  <c:v>-6.452656829706223</c:v>
                </c:pt>
                <c:pt idx="1048">
                  <c:v>-6.4611108886703299</c:v>
                </c:pt>
                <c:pt idx="1049">
                  <c:v>-6.4697448611033561</c:v>
                </c:pt>
                <c:pt idx="1050">
                  <c:v>-6.4785622071967373</c:v>
                </c:pt>
                <c:pt idx="1051">
                  <c:v>-6.4875664379023466</c:v>
                </c:pt>
                <c:pt idx="1052">
                  <c:v>-6.4967611149975957</c:v>
                </c:pt>
                <c:pt idx="1053">
                  <c:v>-6.5061498511170557</c:v>
                </c:pt>
                <c:pt idx="1054">
                  <c:v>-6.5157363097484726</c:v>
                </c:pt>
                <c:pt idx="1055">
                  <c:v>-6.5255242051919886</c:v>
                </c:pt>
                <c:pt idx="1056">
                  <c:v>-6.5355173024809678</c:v>
                </c:pt>
                <c:pt idx="1057">
                  <c:v>-6.5457194172627631</c:v>
                </c:pt>
                <c:pt idx="1058">
                  <c:v>-6.5561344156378434</c:v>
                </c:pt>
                <c:pt idx="1059">
                  <c:v>-6.5667662139562166</c:v>
                </c:pt>
                <c:pt idx="1060">
                  <c:v>-6.5776187785683007</c:v>
                </c:pt>
                <c:pt idx="1061">
                  <c:v>-6.5886961255302694</c:v>
                </c:pt>
                <c:pt idx="1062">
                  <c:v>-6.6000023202608098</c:v>
                </c:pt>
                <c:pt idx="1063">
                  <c:v>-6.611541477148605</c:v>
                </c:pt>
                <c:pt idx="1064">
                  <c:v>-6.623317759108355</c:v>
                </c:pt>
                <c:pt idx="1065">
                  <c:v>-6.6353353770842318</c:v>
                </c:pt>
                <c:pt idx="1066">
                  <c:v>-6.6475985894987213</c:v>
                </c:pt>
                <c:pt idx="1067">
                  <c:v>-6.6601117016452456</c:v>
                </c:pt>
                <c:pt idx="1068">
                  <c:v>-6.6728790650238059</c:v>
                </c:pt>
                <c:pt idx="1069">
                  <c:v>-6.6859050766165176</c:v>
                </c:pt>
                <c:pt idx="1070">
                  <c:v>-6.6991941781033475</c:v>
                </c:pt>
                <c:pt idx="1071">
                  <c:v>-6.7127508550150043</c:v>
                </c:pt>
                <c:pt idx="1072">
                  <c:v>-6.7265796358225938</c:v>
                </c:pt>
                <c:pt idx="1073">
                  <c:v>-6.7406850909617617</c:v>
                </c:pt>
                <c:pt idx="1074">
                  <c:v>-6.755071831790679</c:v>
                </c:pt>
                <c:pt idx="1075">
                  <c:v>-6.7697445094799882</c:v>
                </c:pt>
                <c:pt idx="1076">
                  <c:v>-6.7847078138339798</c:v>
                </c:pt>
                <c:pt idx="1077">
                  <c:v>-6.7999664720408965</c:v>
                </c:pt>
                <c:pt idx="1078">
                  <c:v>-6.8155252473523262</c:v>
                </c:pt>
                <c:pt idx="1079">
                  <c:v>-6.831388937690047</c:v>
                </c:pt>
                <c:pt idx="1080">
                  <c:v>-6.8475623741786906</c:v>
                </c:pt>
                <c:pt idx="1081">
                  <c:v>-6.8640504196050411</c:v>
                </c:pt>
                <c:pt idx="1082">
                  <c:v>-6.8808579668012984</c:v>
                </c:pt>
                <c:pt idx="1083">
                  <c:v>-6.8979899369526319</c:v>
                </c:pt>
                <c:pt idx="1084">
                  <c:v>-6.9154512778285104</c:v>
                </c:pt>
                <c:pt idx="1085">
                  <c:v>-6.9332469619367298</c:v>
                </c:pt>
                <c:pt idx="1086">
                  <c:v>-6.9513819846000651</c:v>
                </c:pt>
                <c:pt idx="1087">
                  <c:v>-6.9698613619554468</c:v>
                </c:pt>
                <c:pt idx="1088">
                  <c:v>-6.9886901288754943</c:v>
                </c:pt>
                <c:pt idx="1089">
                  <c:v>-7.0078733368122403</c:v>
                </c:pt>
                <c:pt idx="1090">
                  <c:v>-7.0274160515633008</c:v>
                </c:pt>
                <c:pt idx="1091">
                  <c:v>-7.0473233509614595</c:v>
                </c:pt>
                <c:pt idx="1092">
                  <c:v>-7.0676003224866442</c:v>
                </c:pt>
                <c:pt idx="1093">
                  <c:v>-7.0882520608029207</c:v>
                </c:pt>
                <c:pt idx="1094">
                  <c:v>-7.1092836652198983</c:v>
                </c:pt>
                <c:pt idx="1095">
                  <c:v>-7.1307002370797976</c:v>
                </c:pt>
                <c:pt idx="1096">
                  <c:v>-7.1525068770723346</c:v>
                </c:pt>
                <c:pt idx="1097">
                  <c:v>-7.1747086824773341</c:v>
                </c:pt>
                <c:pt idx="1098">
                  <c:v>-7.1973107443375248</c:v>
                </c:pt>
                <c:pt idx="1099">
                  <c:v>-7.2203181445638585</c:v>
                </c:pt>
                <c:pt idx="1100">
                  <c:v>-7.2437359529735161</c:v>
                </c:pt>
                <c:pt idx="1101">
                  <c:v>-7.2675692242647525</c:v>
                </c:pt>
                <c:pt idx="1102">
                  <c:v>-7.291822994929932</c:v>
                </c:pt>
                <c:pt idx="1103">
                  <c:v>-7.316502280108792</c:v>
                </c:pt>
                <c:pt idx="1104">
                  <c:v>-7.3416120703865921</c:v>
                </c:pt>
                <c:pt idx="1105">
                  <c:v>-7.3671573285380543</c:v>
                </c:pt>
                <c:pt idx="1106">
                  <c:v>-7.3931429862215605</c:v>
                </c:pt>
                <c:pt idx="1107">
                  <c:v>-7.419573940626579</c:v>
                </c:pt>
                <c:pt idx="1108">
                  <c:v>-7.4464550510785354</c:v>
                </c:pt>
                <c:pt idx="1109">
                  <c:v>-7.4737911356035758</c:v>
                </c:pt>
                <c:pt idx="1110">
                  <c:v>-7.5015869674589721</c:v>
                </c:pt>
                <c:pt idx="1111">
                  <c:v>-7.5298472716320939</c:v>
                </c:pt>
                <c:pt idx="1112">
                  <c:v>-7.5585767213127584</c:v>
                </c:pt>
                <c:pt idx="1113">
                  <c:v>-7.5877799343441152</c:v>
                </c:pt>
                <c:pt idx="1114">
                  <c:v>-7.6174614696557166</c:v>
                </c:pt>
                <c:pt idx="1115">
                  <c:v>-7.6476258236844394</c:v>
                </c:pt>
                <c:pt idx="1116">
                  <c:v>-7.6782774267888048</c:v>
                </c:pt>
                <c:pt idx="1117">
                  <c:v>-7.7094206396604745</c:v>
                </c:pt>
                <c:pt idx="1118">
                  <c:v>-7.7410597497400202</c:v>
                </c:pt>
                <c:pt idx="1119">
                  <c:v>-7.7731989676412709</c:v>
                </c:pt>
                <c:pt idx="1120">
                  <c:v>-7.8058424235904456</c:v>
                </c:pt>
                <c:pt idx="1121">
                  <c:v>-7.8389941638857854</c:v>
                </c:pt>
                <c:pt idx="1122">
                  <c:v>-7.8726581473830537</c:v>
                </c:pt>
                <c:pt idx="1123">
                  <c:v>-7.9068382420138796</c:v>
                </c:pt>
                <c:pt idx="1124">
                  <c:v>-7.9415382213418715</c:v>
                </c:pt>
                <c:pt idx="1125">
                  <c:v>-7.9767617611627681</c:v>
                </c:pt>
                <c:pt idx="1126">
                  <c:v>-8.0125124361550242</c:v>
                </c:pt>
                <c:pt idx="1127">
                  <c:v>-8.0487937165870882</c:v>
                </c:pt>
                <c:pt idx="1128">
                  <c:v>-8.0856089650866974</c:v>
                </c:pt>
                <c:pt idx="1129">
                  <c:v>-8.1229614334785083</c:v>
                </c:pt>
                <c:pt idx="1130">
                  <c:v>-8.1608542596968636</c:v>
                </c:pt>
                <c:pt idx="1131">
                  <c:v>-8.1992904647783984</c:v>
                </c:pt>
                <c:pt idx="1132">
                  <c:v>-8.23827294994115</c:v>
                </c:pt>
                <c:pt idx="1133">
                  <c:v>-8.2778044937560296</c:v>
                </c:pt>
                <c:pt idx="1134">
                  <c:v>-8.3178877494158225</c:v>
                </c:pt>
                <c:pt idx="1135">
                  <c:v>-8.3585252421075413</c:v>
                </c:pt>
                <c:pt idx="1136">
                  <c:v>-8.3997193664937662</c:v>
                </c:pt>
                <c:pt idx="1137">
                  <c:v>-8.4414723843072927</c:v>
                </c:pt>
                <c:pt idx="1138">
                  <c:v>-8.4837864220656058</c:v>
                </c:pt>
                <c:pt idx="1139">
                  <c:v>-8.5266634689084135</c:v>
                </c:pt>
                <c:pt idx="1140">
                  <c:v>-8.570105374563914</c:v>
                </c:pt>
                <c:pt idx="1141">
                  <c:v>-8.6141138474476104</c:v>
                </c:pt>
                <c:pt idx="1142">
                  <c:v>-8.6586904528982132</c:v>
                </c:pt>
                <c:pt idx="1143">
                  <c:v>-8.7038366115540509</c:v>
                </c:pt>
                <c:pt idx="1144">
                  <c:v>-8.7495535978735575</c:v>
                </c:pt>
                <c:pt idx="1145">
                  <c:v>-8.7958425388037327</c:v>
                </c:pt>
                <c:pt idx="1146">
                  <c:v>-8.8427044125983691</c:v>
                </c:pt>
                <c:pt idx="1147">
                  <c:v>-8.8901400477899113</c:v>
                </c:pt>
                <c:pt idx="1148">
                  <c:v>-8.93815012231628</c:v>
                </c:pt>
                <c:pt idx="1149">
                  <c:v>-8.9867351628050667</c:v>
                </c:pt>
                <c:pt idx="1150">
                  <c:v>-9.0358955440166238</c:v>
                </c:pt>
                <c:pt idx="1151">
                  <c:v>-9.085631488447433</c:v>
                </c:pt>
                <c:pt idx="1152">
                  <c:v>-9.1359430660942103</c:v>
                </c:pt>
                <c:pt idx="1153">
                  <c:v>-9.1868301943796311</c:v>
                </c:pt>
                <c:pt idx="1154">
                  <c:v>-9.2382926382403188</c:v>
                </c:pt>
                <c:pt idx="1155">
                  <c:v>-9.29033001037525</c:v>
                </c:pt>
                <c:pt idx="1156">
                  <c:v>-9.3429417716563492</c:v>
                </c:pt>
                <c:pt idx="1157">
                  <c:v>-9.3961272316982445</c:v>
                </c:pt>
                <c:pt idx="1158">
                  <c:v>-9.4498855495872682</c:v>
                </c:pt>
                <c:pt idx="1159">
                  <c:v>-9.5042157347671665</c:v>
                </c:pt>
                <c:pt idx="1160">
                  <c:v>-9.5591166480807264</c:v>
                </c:pt>
                <c:pt idx="1161">
                  <c:v>-9.6145870029631411</c:v>
                </c:pt>
                <c:pt idx="1162">
                  <c:v>-9.6706253667865063</c:v>
                </c:pt>
                <c:pt idx="1163">
                  <c:v>-9.7272301623512192</c:v>
                </c:pt>
                <c:pt idx="1164">
                  <c:v>-9.7843996695211573</c:v>
                </c:pt>
                <c:pt idx="1165">
                  <c:v>-9.8421320269993444</c:v>
                </c:pt>
                <c:pt idx="1166">
                  <c:v>-9.9004252342403092</c:v>
                </c:pt>
                <c:pt idx="1167">
                  <c:v>-9.9592771534944529</c:v>
                </c:pt>
                <c:pt idx="1168">
                  <c:v>-10.018685511980905</c:v>
                </c:pt>
                <c:pt idx="1169">
                  <c:v>-10.07864790418326</c:v>
                </c:pt>
                <c:pt idx="1170">
                  <c:v>-10.139161794264414</c:v>
                </c:pt>
                <c:pt idx="1171">
                  <c:v>-10.200224518594263</c:v>
                </c:pt>
                <c:pt idx="1172">
                  <c:v>-10.261833288386271</c:v>
                </c:pt>
                <c:pt idx="1173">
                  <c:v>-10.323985192436675</c:v>
                </c:pt>
                <c:pt idx="1174">
                  <c:v>-10.386677199960916</c:v>
                </c:pt>
                <c:pt idx="1175">
                  <c:v>-10.449906163521877</c:v>
                </c:pt>
                <c:pt idx="1176">
                  <c:v>-10.513668822043897</c:v>
                </c:pt>
                <c:pt idx="1177">
                  <c:v>-10.577961803906854</c:v>
                </c:pt>
                <c:pt idx="1178">
                  <c:v>-10.642781630113982</c:v>
                </c:pt>
                <c:pt idx="1179">
                  <c:v>-10.708124717527953</c:v>
                </c:pt>
                <c:pt idx="1180">
                  <c:v>-10.773987382169022</c:v>
                </c:pt>
                <c:pt idx="1181">
                  <c:v>-10.840365842568357</c:v>
                </c:pt>
                <c:pt idx="1182">
                  <c:v>-10.907256223171792</c:v>
                </c:pt>
                <c:pt idx="1183">
                  <c:v>-10.974654557787154</c:v>
                </c:pt>
                <c:pt idx="1184">
                  <c:v>-11.042556793068954</c:v>
                </c:pt>
                <c:pt idx="1185">
                  <c:v>-11.110958792035239</c:v>
                </c:pt>
                <c:pt idx="1186">
                  <c:v>-11.179856337609607</c:v>
                </c:pt>
                <c:pt idx="1187">
                  <c:v>-11.249245136183859</c:v>
                </c:pt>
                <c:pt idx="1188">
                  <c:v>-11.319120821194382</c:v>
                </c:pt>
                <c:pt idx="1189">
                  <c:v>-11.389478956707034</c:v>
                </c:pt>
                <c:pt idx="1190">
                  <c:v>-11.460315041005433</c:v>
                </c:pt>
                <c:pt idx="1191">
                  <c:v>-11.53162451017673</c:v>
                </c:pt>
                <c:pt idx="1192">
                  <c:v>-11.603402741689477</c:v>
                </c:pt>
                <c:pt idx="1193">
                  <c:v>-11.675645057959276</c:v>
                </c:pt>
                <c:pt idx="1194">
                  <c:v>-11.748346729896538</c:v>
                </c:pt>
                <c:pt idx="1195">
                  <c:v>-11.821502980432182</c:v>
                </c:pt>
                <c:pt idx="1196">
                  <c:v>-11.895108988015791</c:v>
                </c:pt>
                <c:pt idx="1197">
                  <c:v>-11.969159890083066</c:v>
                </c:pt>
                <c:pt idx="1198">
                  <c:v>-12.043650786487458</c:v>
                </c:pt>
                <c:pt idx="1199">
                  <c:v>-12.118576742892319</c:v>
                </c:pt>
                <c:pt idx="1200">
                  <c:v>-12.193932794119544</c:v>
                </c:pt>
                <c:pt idx="1201">
                  <c:v>-12.269713947451402</c:v>
                </c:pt>
                <c:pt idx="1202">
                  <c:v>-12.345915185882109</c:v>
                </c:pt>
                <c:pt idx="1203">
                  <c:v>-12.422531471315857</c:v>
                </c:pt>
                <c:pt idx="1204">
                  <c:v>-12.499557747708002</c:v>
                </c:pt>
                <c:pt idx="1205">
                  <c:v>-12.57698894414732</c:v>
                </c:pt>
                <c:pt idx="1206">
                  <c:v>-12.65481997787626</c:v>
                </c:pt>
                <c:pt idx="1207">
                  <c:v>-12.733045757247092</c:v>
                </c:pt>
                <c:pt idx="1208">
                  <c:v>-12.811661184611269</c:v>
                </c:pt>
                <c:pt idx="1209">
                  <c:v>-12.890661159141159</c:v>
                </c:pt>
                <c:pt idx="1210">
                  <c:v>-12.970040579581134</c:v>
                </c:pt>
                <c:pt idx="1211">
                  <c:v>-13.049794346927099</c:v>
                </c:pt>
                <c:pt idx="1212">
                  <c:v>-13.129917367033162</c:v>
                </c:pt>
                <c:pt idx="1213">
                  <c:v>-13.21040455314405</c:v>
                </c:pt>
                <c:pt idx="1214">
                  <c:v>-13.291250828352174</c:v>
                </c:pt>
                <c:pt idx="1215">
                  <c:v>-13.372451127979165</c:v>
                </c:pt>
                <c:pt idx="1216">
                  <c:v>-13.45400040187968</c:v>
                </c:pt>
                <c:pt idx="1217">
                  <c:v>-13.535893616669485</c:v>
                </c:pt>
                <c:pt idx="1218">
                  <c:v>-13.618125757874617</c:v>
                </c:pt>
                <c:pt idx="1219">
                  <c:v>-13.700691832004262</c:v>
                </c:pt>
                <c:pt idx="1220">
                  <c:v>-13.783586868544299</c:v>
                </c:pt>
                <c:pt idx="1221">
                  <c:v>-13.866805921875054</c:v>
                </c:pt>
                <c:pt idx="1222">
                  <c:v>-13.950344073110339</c:v>
                </c:pt>
                <c:pt idx="1223">
                  <c:v>-14.03419643186005</c:v>
                </c:pt>
                <c:pt idx="1224">
                  <c:v>-14.118358137916559</c:v>
                </c:pt>
                <c:pt idx="1225">
                  <c:v>-14.202824362864678</c:v>
                </c:pt>
                <c:pt idx="1226">
                  <c:v>-14.287590311616691</c:v>
                </c:pt>
                <c:pt idx="1227">
                  <c:v>-14.372651223873396</c:v>
                </c:pt>
                <c:pt idx="1228">
                  <c:v>-14.458002375511141</c:v>
                </c:pt>
                <c:pt idx="1229">
                  <c:v>-14.543639079896941</c:v>
                </c:pt>
                <c:pt idx="1230">
                  <c:v>-14.62955668913173</c:v>
                </c:pt>
                <c:pt idx="1231">
                  <c:v>-14.715750595223877</c:v>
                </c:pt>
                <c:pt idx="1232">
                  <c:v>-14.802216231193697</c:v>
                </c:pt>
                <c:pt idx="1233">
                  <c:v>-14.88894907210949</c:v>
                </c:pt>
                <c:pt idx="1234">
                  <c:v>-14.975944636058321</c:v>
                </c:pt>
                <c:pt idx="1235">
                  <c:v>-15.063198485051128</c:v>
                </c:pt>
                <c:pt idx="1236">
                  <c:v>-15.150706225864381</c:v>
                </c:pt>
                <c:pt idx="1237">
                  <c:v>-15.238463510819535</c:v>
                </c:pt>
                <c:pt idx="1238">
                  <c:v>-15.326466038502316</c:v>
                </c:pt>
                <c:pt idx="1239">
                  <c:v>-15.414709554422698</c:v>
                </c:pt>
                <c:pt idx="1240">
                  <c:v>-15.50318985161722</c:v>
                </c:pt>
                <c:pt idx="1241">
                  <c:v>-15.591902771195848</c:v>
                </c:pt>
                <c:pt idx="1242">
                  <c:v>-15.680844202833789</c:v>
                </c:pt>
                <c:pt idx="1243">
                  <c:v>-15.77001008521191</c:v>
                </c:pt>
                <c:pt idx="1244">
                  <c:v>-15.859396406404141</c:v>
                </c:pt>
                <c:pt idx="1245">
                  <c:v>-15.948999204217451</c:v>
                </c:pt>
                <c:pt idx="1246">
                  <c:v>-16.038814566482607</c:v>
                </c:pt>
                <c:pt idx="1247">
                  <c:v>-16.128838631299015</c:v>
                </c:pt>
                <c:pt idx="1248">
                  <c:v>-16.219067587235287</c:v>
                </c:pt>
                <c:pt idx="1249">
                  <c:v>-16.30949767348632</c:v>
                </c:pt>
                <c:pt idx="1250">
                  <c:v>-16.400125179989445</c:v>
                </c:pt>
                <c:pt idx="1251">
                  <c:v>-16.490946447500264</c:v>
                </c:pt>
                <c:pt idx="1252">
                  <c:v>-16.581957867629953</c:v>
                </c:pt>
                <c:pt idx="1253">
                  <c:v>-16.673155882847102</c:v>
                </c:pt>
                <c:pt idx="1254">
                  <c:v>-16.764536986442799</c:v>
                </c:pt>
                <c:pt idx="1255">
                  <c:v>-16.856097722462643</c:v>
                </c:pt>
                <c:pt idx="1256">
                  <c:v>-16.947834685606736</c:v>
                </c:pt>
                <c:pt idx="1257">
                  <c:v>-17.039744521098363</c:v>
                </c:pt>
                <c:pt idx="1258">
                  <c:v>-17.131823924523694</c:v>
                </c:pt>
                <c:pt idx="1259">
                  <c:v>-17.224069641643379</c:v>
                </c:pt>
                <c:pt idx="1260">
                  <c:v>-17.316478468177017</c:v>
                </c:pt>
                <c:pt idx="1261">
                  <c:v>-17.409047249563493</c:v>
                </c:pt>
                <c:pt idx="1262">
                  <c:v>-17.501772880695881</c:v>
                </c:pt>
                <c:pt idx="1263">
                  <c:v>-17.594652305634909</c:v>
                </c:pt>
                <c:pt idx="1264">
                  <c:v>-17.687682517300097</c:v>
                </c:pt>
                <c:pt idx="1265">
                  <c:v>-17.780860557141246</c:v>
                </c:pt>
                <c:pt idx="1266">
                  <c:v>-17.87418351479025</c:v>
                </c:pt>
                <c:pt idx="1267">
                  <c:v>-17.967648527695481</c:v>
                </c:pt>
                <c:pt idx="1268">
                  <c:v>-18.061252780738911</c:v>
                </c:pt>
                <c:pt idx="1269">
                  <c:v>-18.154993505838419</c:v>
                </c:pt>
                <c:pt idx="1270">
                  <c:v>-18.248867981533774</c:v>
                </c:pt>
                <c:pt idx="1271">
                  <c:v>-18.342873532560549</c:v>
                </c:pt>
                <c:pt idx="1272">
                  <c:v>-18.437007529410366</c:v>
                </c:pt>
                <c:pt idx="1273">
                  <c:v>-18.531267387879723</c:v>
                </c:pt>
                <c:pt idx="1274">
                  <c:v>-18.625650568608101</c:v>
                </c:pt>
                <c:pt idx="1275">
                  <c:v>-18.720154576605783</c:v>
                </c:pt>
                <c:pt idx="1276">
                  <c:v>-18.814776960772686</c:v>
                </c:pt>
                <c:pt idx="1277">
                  <c:v>-18.909515313408878</c:v>
                </c:pt>
                <c:pt idx="1278">
                  <c:v>-19.004367269718237</c:v>
                </c:pt>
                <c:pt idx="1279">
                  <c:v>-19.099330507303918</c:v>
                </c:pt>
                <c:pt idx="1280">
                  <c:v>-19.194402745659399</c:v>
                </c:pt>
                <c:pt idx="1281">
                  <c:v>-19.289581745653127</c:v>
                </c:pt>
                <c:pt idx="1282">
                  <c:v>-19.384865309009058</c:v>
                </c:pt>
                <c:pt idx="1283">
                  <c:v>-19.480251277783051</c:v>
                </c:pt>
                <c:pt idx="1284">
                  <c:v>-19.575737533835937</c:v>
                </c:pt>
                <c:pt idx="1285">
                  <c:v>-19.671321998303412</c:v>
                </c:pt>
                <c:pt idx="1286">
                  <c:v>-19.767002631064273</c:v>
                </c:pt>
                <c:pt idx="1287">
                  <c:v>-19.862777430206897</c:v>
                </c:pt>
                <c:pt idx="1288">
                  <c:v>-19.95864443149393</c:v>
                </c:pt>
                <c:pt idx="1289">
                  <c:v>-20.054601707826873</c:v>
                </c:pt>
                <c:pt idx="1290">
                  <c:v>-20.150647368710235</c:v>
                </c:pt>
                <c:pt idx="1291">
                  <c:v>-20.246779559716131</c:v>
                </c:pt>
                <c:pt idx="1292">
                  <c:v>-20.342996461948715</c:v>
                </c:pt>
                <c:pt idx="1293">
                  <c:v>-20.439296291510793</c:v>
                </c:pt>
                <c:pt idx="1294">
                  <c:v>-20.535677298970839</c:v>
                </c:pt>
                <c:pt idx="1295">
                  <c:v>-20.632137768832397</c:v>
                </c:pt>
                <c:pt idx="1296">
                  <c:v>-20.728676019005189</c:v>
                </c:pt>
                <c:pt idx="1297">
                  <c:v>-20.825290400278604</c:v>
                </c:pt>
                <c:pt idx="1298">
                  <c:v>-20.921979295798486</c:v>
                </c:pt>
                <c:pt idx="1299">
                  <c:v>-21.018741120545997</c:v>
                </c:pt>
                <c:pt idx="1300">
                  <c:v>-21.115574320820244</c:v>
                </c:pt>
                <c:pt idx="1301">
                  <c:v>-21.212477373724617</c:v>
                </c:pt>
                <c:pt idx="1302">
                  <c:v>-21.30944878665623</c:v>
                </c:pt>
                <c:pt idx="1303">
                  <c:v>-21.406487096799705</c:v>
                </c:pt>
                <c:pt idx="1304">
                  <c:v>-21.503590870625086</c:v>
                </c:pt>
                <c:pt idx="1305">
                  <c:v>-21.600758703389765</c:v>
                </c:pt>
                <c:pt idx="1306">
                  <c:v>-21.697989218645191</c:v>
                </c:pt>
                <c:pt idx="1307">
                  <c:v>-21.795281067748213</c:v>
                </c:pt>
                <c:pt idx="1308">
                  <c:v>-21.892632929377179</c:v>
                </c:pt>
                <c:pt idx="1309">
                  <c:v>-21.99004350905269</c:v>
                </c:pt>
                <c:pt idx="1310">
                  <c:v>-22.087511538663858</c:v>
                </c:pt>
                <c:pt idx="1311">
                  <c:v>-22.185035775999353</c:v>
                </c:pt>
                <c:pt idx="1312">
                  <c:v>-22.282615004284054</c:v>
                </c:pt>
                <c:pt idx="1313">
                  <c:v>-22.38024803172074</c:v>
                </c:pt>
                <c:pt idx="1314">
                  <c:v>-22.477933691037482</c:v>
                </c:pt>
                <c:pt idx="1315">
                  <c:v>-22.575670839040143</c:v>
                </c:pt>
                <c:pt idx="1316">
                  <c:v>-22.673458356171167</c:v>
                </c:pt>
                <c:pt idx="1317">
                  <c:v>-22.771295146073118</c:v>
                </c:pt>
                <c:pt idx="1318">
                  <c:v>-22.869180135158725</c:v>
                </c:pt>
                <c:pt idx="1319">
                  <c:v>-22.96711227218589</c:v>
                </c:pt>
                <c:pt idx="1320">
                  <c:v>-23.065090527839249</c:v>
                </c:pt>
                <c:pt idx="1321">
                  <c:v>-23.163113894316577</c:v>
                </c:pt>
                <c:pt idx="1322">
                  <c:v>-23.261181384922118</c:v>
                </c:pt>
                <c:pt idx="1323">
                  <c:v>-23.359292033664296</c:v>
                </c:pt>
                <c:pt idx="1324">
                  <c:v>-23.457444894860945</c:v>
                </c:pt>
                <c:pt idx="1325">
                  <c:v>-23.555639042748709</c:v>
                </c:pt>
                <c:pt idx="1326">
                  <c:v>-23.653873571099528</c:v>
                </c:pt>
                <c:pt idx="1327">
                  <c:v>-23.752147592842185</c:v>
                </c:pt>
                <c:pt idx="1328">
                  <c:v>-23.850460239689699</c:v>
                </c:pt>
                <c:pt idx="1329">
                  <c:v>-23.948810661773138</c:v>
                </c:pt>
                <c:pt idx="1330">
                  <c:v>-24.04719802728048</c:v>
                </c:pt>
                <c:pt idx="1331">
                  <c:v>-24.145621522101376</c:v>
                </c:pt>
                <c:pt idx="1332">
                  <c:v>-24.244080349477915</c:v>
                </c:pt>
                <c:pt idx="1333">
                  <c:v>-24.342573729660696</c:v>
                </c:pt>
                <c:pt idx="1334">
                  <c:v>-24.441100899570756</c:v>
                </c:pt>
                <c:pt idx="1335">
                  <c:v>-24.539661112467151</c:v>
                </c:pt>
                <c:pt idx="1336">
                  <c:v>-24.638253637619858</c:v>
                </c:pt>
                <c:pt idx="1337">
                  <c:v>-24.736877759988303</c:v>
                </c:pt>
                <c:pt idx="1338">
                  <c:v>-24.835532779905432</c:v>
                </c:pt>
                <c:pt idx="1339">
                  <c:v>-24.93421801276731</c:v>
                </c:pt>
                <c:pt idx="1340">
                  <c:v>-25.032932788727706</c:v>
                </c:pt>
                <c:pt idx="1341">
                  <c:v>-25.131676452398459</c:v>
                </c:pt>
                <c:pt idx="1342">
                  <c:v>-25.230448362554778</c:v>
                </c:pt>
                <c:pt idx="1343">
                  <c:v>-25.329247891845817</c:v>
                </c:pt>
                <c:pt idx="1344">
                  <c:v>-25.42807442651079</c:v>
                </c:pt>
                <c:pt idx="1345">
                  <c:v>-25.526927366099521</c:v>
                </c:pt>
                <c:pt idx="1346">
                  <c:v>-25.625806123198522</c:v>
                </c:pt>
                <c:pt idx="1347">
                  <c:v>-25.724710123162051</c:v>
                </c:pt>
                <c:pt idx="1348">
                  <c:v>-25.823638803847867</c:v>
                </c:pt>
                <c:pt idx="1349">
                  <c:v>-25.92259161535782</c:v>
                </c:pt>
                <c:pt idx="1350">
                  <c:v>-26.021568019783746</c:v>
                </c:pt>
                <c:pt idx="1351">
                  <c:v>-26.120567490957441</c:v>
                </c:pt>
                <c:pt idx="1352">
                  <c:v>-26.219589514205623</c:v>
                </c:pt>
                <c:pt idx="1353">
                  <c:v>-26.318633586109609</c:v>
                </c:pt>
                <c:pt idx="1354">
                  <c:v>-26.417699214269454</c:v>
                </c:pt>
                <c:pt idx="1355">
                  <c:v>-26.516785917072227</c:v>
                </c:pt>
                <c:pt idx="1356">
                  <c:v>-26.615893223465537</c:v>
                </c:pt>
                <c:pt idx="1357">
                  <c:v>-26.715020672734529</c:v>
                </c:pt>
                <c:pt idx="1358">
                  <c:v>-26.814167814283579</c:v>
                </c:pt>
                <c:pt idx="1359">
                  <c:v>-26.913334207422402</c:v>
                </c:pt>
                <c:pt idx="1360">
                  <c:v>-27.012519421155844</c:v>
                </c:pt>
                <c:pt idx="1361">
                  <c:v>-27.11172303397824</c:v>
                </c:pt>
                <c:pt idx="1362">
                  <c:v>-27.210944633671584</c:v>
                </c:pt>
                <c:pt idx="1363">
                  <c:v>-27.310183817107514</c:v>
                </c:pt>
                <c:pt idx="1364">
                  <c:v>-27.409440190053601</c:v>
                </c:pt>
                <c:pt idx="1365">
                  <c:v>-27.508713366983137</c:v>
                </c:pt>
                <c:pt idx="1366">
                  <c:v>-27.608002970888936</c:v>
                </c:pt>
                <c:pt idx="1367">
                  <c:v>-27.70730863310062</c:v>
                </c:pt>
                <c:pt idx="1368">
                  <c:v>-27.806629993105865</c:v>
                </c:pt>
                <c:pt idx="1369">
                  <c:v>-27.90596669837484</c:v>
                </c:pt>
                <c:pt idx="1370">
                  <c:v>-28.005318404188685</c:v>
                </c:pt>
                <c:pt idx="1371">
                  <c:v>-28.104684773471014</c:v>
                </c:pt>
                <c:pt idx="1372">
                  <c:v>-28.204065476623043</c:v>
                </c:pt>
                <c:pt idx="1373">
                  <c:v>-28.303460191362113</c:v>
                </c:pt>
                <c:pt idx="1374">
                  <c:v>-28.40286860256327</c:v>
                </c:pt>
                <c:pt idx="1375">
                  <c:v>-28.502290402104492</c:v>
                </c:pt>
                <c:pt idx="1376">
                  <c:v>-28.601725288714633</c:v>
                </c:pt>
                <c:pt idx="1377">
                  <c:v>-28.701172967824778</c:v>
                </c:pt>
                <c:pt idx="1378">
                  <c:v>-28.800633151422691</c:v>
                </c:pt>
                <c:pt idx="1379">
                  <c:v>-28.900105557909967</c:v>
                </c:pt>
                <c:pt idx="1380">
                  <c:v>-28.999589911962662</c:v>
                </c:pt>
                <c:pt idx="1381">
                  <c:v>-29.099085944394151</c:v>
                </c:pt>
                <c:pt idx="1382">
                  <c:v>-29.198593392021429</c:v>
                </c:pt>
                <c:pt idx="1383">
                  <c:v>-29.29811199753388</c:v>
                </c:pt>
                <c:pt idx="1384">
                  <c:v>-29.397641509364863</c:v>
                </c:pt>
                <c:pt idx="1385">
                  <c:v>-29.497181681566214</c:v>
                </c:pt>
                <c:pt idx="1386">
                  <c:v>-29.596732273684651</c:v>
                </c:pt>
                <c:pt idx="1387">
                  <c:v>-29.696293050641888</c:v>
                </c:pt>
                <c:pt idx="1388">
                  <c:v>-29.795863782616419</c:v>
                </c:pt>
                <c:pt idx="1389">
                  <c:v>-29.895444244927933</c:v>
                </c:pt>
                <c:pt idx="1390">
                  <c:v>-29.995034217924442</c:v>
                </c:pt>
                <c:pt idx="1391">
                  <c:v>-30.0946334868718</c:v>
                </c:pt>
                <c:pt idx="1392">
                  <c:v>-30.194241841845063</c:v>
                </c:pt>
                <c:pt idx="1393">
                  <c:v>-30.293859077622884</c:v>
                </c:pt>
                <c:pt idx="1394">
                  <c:v>-30.393484993583616</c:v>
                </c:pt>
                <c:pt idx="1395">
                  <c:v>-30.493119393603678</c:v>
                </c:pt>
                <c:pt idx="1396">
                  <c:v>-30.592762085958686</c:v>
                </c:pt>
                <c:pt idx="1397">
                  <c:v>-30.692412883225543</c:v>
                </c:pt>
                <c:pt idx="1398">
                  <c:v>-30.792071602188162</c:v>
                </c:pt>
                <c:pt idx="1399">
                  <c:v>-30.891738063743418</c:v>
                </c:pt>
                <c:pt idx="1400">
                  <c:v>-30.991412092811007</c:v>
                </c:pt>
              </c:numCache>
            </c:numRef>
          </c:yVal>
          <c:smooth val="1"/>
        </c:ser>
        <c:dLbls>
          <c:showLegendKey val="0"/>
          <c:showVal val="0"/>
          <c:showCatName val="0"/>
          <c:showSerName val="0"/>
          <c:showPercent val="0"/>
          <c:showBubbleSize val="0"/>
        </c:dLbls>
        <c:axId val="49126720"/>
        <c:axId val="131981312"/>
      </c:scatterChart>
      <c:scatterChart>
        <c:scatterStyle val="smoothMarker"/>
        <c:varyColors val="0"/>
        <c:ser>
          <c:idx val="1"/>
          <c:order val="1"/>
          <c:tx>
            <c:strRef>
              <c:f>'Control Loop'!$H$37</c:f>
              <c:strCache>
                <c:ptCount val="1"/>
                <c:pt idx="0">
                  <c:v>E/A Phase</c:v>
                </c:pt>
              </c:strCache>
            </c:strRef>
          </c:tx>
          <c:marker>
            <c:symbol val="none"/>
          </c:marker>
          <c:xVal>
            <c:numRef>
              <c:f>'Control Loop'!$D$38:$D$1438</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Loop'!$H$38:$H$1438</c:f>
              <c:numCache>
                <c:formatCode>General</c:formatCode>
                <c:ptCount val="1401"/>
                <c:pt idx="0">
                  <c:v>90.332535493320947</c:v>
                </c:pt>
                <c:pt idx="1">
                  <c:v>90.336385984798525</c:v>
                </c:pt>
                <c:pt idx="2">
                  <c:v>90.340281059771641</c:v>
                </c:pt>
                <c:pt idx="3">
                  <c:v>90.344221234384065</c:v>
                </c:pt>
                <c:pt idx="4">
                  <c:v>90.348207030752462</c:v>
                </c:pt>
                <c:pt idx="5">
                  <c:v>90.352238977035356</c:v>
                </c:pt>
                <c:pt idx="6">
                  <c:v>90.356317607502945</c:v>
                </c:pt>
                <c:pt idx="7">
                  <c:v>90.360443462607776</c:v>
                </c:pt>
                <c:pt idx="8">
                  <c:v>90.364617089056125</c:v>
                </c:pt>
                <c:pt idx="9">
                  <c:v>90.368839039880314</c:v>
                </c:pt>
                <c:pt idx="10">
                  <c:v>90.373109874511755</c:v>
                </c:pt>
                <c:pt idx="11">
                  <c:v>90.377430158854935</c:v>
                </c:pt>
                <c:pt idx="12">
                  <c:v>90.381800465362133</c:v>
                </c:pt>
                <c:pt idx="13">
                  <c:v>90.386221373109109</c:v>
                </c:pt>
                <c:pt idx="14">
                  <c:v>90.390693467871628</c:v>
                </c:pt>
                <c:pt idx="15">
                  <c:v>90.395217342202798</c:v>
                </c:pt>
                <c:pt idx="16">
                  <c:v>90.399793595511426</c:v>
                </c:pt>
                <c:pt idx="17">
                  <c:v>90.404422834141144</c:v>
                </c:pt>
                <c:pt idx="18">
                  <c:v>90.409105671450476</c:v>
                </c:pt>
                <c:pt idx="19">
                  <c:v>90.413842727893936</c:v>
                </c:pt>
                <c:pt idx="20">
                  <c:v>90.418634631103927</c:v>
                </c:pt>
                <c:pt idx="21">
                  <c:v>90.423482015973576</c:v>
                </c:pt>
                <c:pt idx="22">
                  <c:v>90.428385524740662</c:v>
                </c:pt>
                <c:pt idx="23">
                  <c:v>90.433345807072328</c:v>
                </c:pt>
                <c:pt idx="24">
                  <c:v>90.438363520150887</c:v>
                </c:pt>
                <c:pt idx="25">
                  <c:v>90.443439328760604</c:v>
                </c:pt>
                <c:pt idx="26">
                  <c:v>90.448573905375369</c:v>
                </c:pt>
                <c:pt idx="27">
                  <c:v>90.453767930247537</c:v>
                </c:pt>
                <c:pt idx="28">
                  <c:v>90.459022091497616</c:v>
                </c:pt>
                <c:pt idx="29">
                  <c:v>90.464337085205202</c:v>
                </c:pt>
                <c:pt idx="30">
                  <c:v>90.469713615500623</c:v>
                </c:pt>
                <c:pt idx="31">
                  <c:v>90.475152394658039</c:v>
                </c:pt>
                <c:pt idx="32">
                  <c:v>90.480654143189227</c:v>
                </c:pt>
                <c:pt idx="33">
                  <c:v>90.486219589938756</c:v>
                </c:pt>
                <c:pt idx="34">
                  <c:v>90.491849472180036</c:v>
                </c:pt>
                <c:pt idx="35">
                  <c:v>90.497544535712535</c:v>
                </c:pt>
                <c:pt idx="36">
                  <c:v>90.503305534960163</c:v>
                </c:pt>
                <c:pt idx="37">
                  <c:v>90.509133233070685</c:v>
                </c:pt>
                <c:pt idx="38">
                  <c:v>90.515028402016327</c:v>
                </c:pt>
                <c:pt idx="39">
                  <c:v>90.520991822695578</c:v>
                </c:pt>
                <c:pt idx="40">
                  <c:v>90.527024285036021</c:v>
                </c:pt>
                <c:pt idx="41">
                  <c:v>90.533126588098483</c:v>
                </c:pt>
                <c:pt idx="42">
                  <c:v>90.53929954018227</c:v>
                </c:pt>
                <c:pt idx="43">
                  <c:v>90.54554395893166</c:v>
                </c:pt>
                <c:pt idx="44">
                  <c:v>90.551860671443634</c:v>
                </c:pt>
                <c:pt idx="45">
                  <c:v>90.558250514376709</c:v>
                </c:pt>
                <c:pt idx="46">
                  <c:v>90.564714334061193</c:v>
                </c:pt>
                <c:pt idx="47">
                  <c:v>90.571252986610546</c:v>
                </c:pt>
                <c:pt idx="48">
                  <c:v>90.577867338034125</c:v>
                </c:pt>
                <c:pt idx="49">
                  <c:v>90.584558264351116</c:v>
                </c:pt>
                <c:pt idx="50">
                  <c:v>90.591326651705813</c:v>
                </c:pt>
                <c:pt idx="51">
                  <c:v>90.598173396484199</c:v>
                </c:pt>
                <c:pt idx="52">
                  <c:v>90.605099405431915</c:v>
                </c:pt>
                <c:pt idx="53">
                  <c:v>90.612105595773457</c:v>
                </c:pt>
                <c:pt idx="54">
                  <c:v>90.619192895332759</c:v>
                </c:pt>
                <c:pt idx="55">
                  <c:v>90.626362242655276</c:v>
                </c:pt>
                <c:pt idx="56">
                  <c:v>90.633614587131277</c:v>
                </c:pt>
                <c:pt idx="57">
                  <c:v>90.640950889120603</c:v>
                </c:pt>
                <c:pt idx="58">
                  <c:v>90.648372120078918</c:v>
                </c:pt>
                <c:pt idx="59">
                  <c:v>90.655879262685247</c:v>
                </c:pt>
                <c:pt idx="60">
                  <c:v>90.663473310971114</c:v>
                </c:pt>
                <c:pt idx="61">
                  <c:v>90.67115527045101</c:v>
                </c:pt>
                <c:pt idx="62">
                  <c:v>90.67892615825447</c:v>
                </c:pt>
                <c:pt idx="63">
                  <c:v>90.686787003259454</c:v>
                </c:pt>
                <c:pt idx="64">
                  <c:v>90.694738846227509</c:v>
                </c:pt>
                <c:pt idx="65">
                  <c:v>90.70278273994019</c:v>
                </c:pt>
                <c:pt idx="66">
                  <c:v>90.710919749337179</c:v>
                </c:pt>
                <c:pt idx="67">
                  <c:v>90.71915095165599</c:v>
                </c:pt>
                <c:pt idx="68">
                  <c:v>90.727477436573068</c:v>
                </c:pt>
                <c:pt idx="69">
                  <c:v>90.735900306346721</c:v>
                </c:pt>
                <c:pt idx="70">
                  <c:v>90.744420675961436</c:v>
                </c:pt>
                <c:pt idx="71">
                  <c:v>90.753039673274017</c:v>
                </c:pt>
                <c:pt idx="72">
                  <c:v>90.761758439161298</c:v>
                </c:pt>
                <c:pt idx="73">
                  <c:v>90.770578127669367</c:v>
                </c:pt>
                <c:pt idx="74">
                  <c:v>90.779499906164773</c:v>
                </c:pt>
                <c:pt idx="75">
                  <c:v>90.788524955487148</c:v>
                </c:pt>
                <c:pt idx="76">
                  <c:v>90.797654470103723</c:v>
                </c:pt>
                <c:pt idx="77">
                  <c:v>90.80688965826549</c:v>
                </c:pt>
                <c:pt idx="78">
                  <c:v>90.816231742165101</c:v>
                </c:pt>
                <c:pt idx="79">
                  <c:v>90.825681958096709</c:v>
                </c:pt>
                <c:pt idx="80">
                  <c:v>90.835241556617333</c:v>
                </c:pt>
                <c:pt idx="81">
                  <c:v>90.844911802710214</c:v>
                </c:pt>
                <c:pt idx="82">
                  <c:v>90.854693975949942</c:v>
                </c:pt>
                <c:pt idx="83">
                  <c:v>90.864589370669449</c:v>
                </c:pt>
                <c:pt idx="84">
                  <c:v>90.874599296128849</c:v>
                </c:pt>
                <c:pt idx="85">
                  <c:v>90.884725076686138</c:v>
                </c:pt>
                <c:pt idx="86">
                  <c:v>90.89496805196984</c:v>
                </c:pt>
                <c:pt idx="87">
                  <c:v>90.90532957705355</c:v>
                </c:pt>
                <c:pt idx="88">
                  <c:v>90.915811022632425</c:v>
                </c:pt>
                <c:pt idx="89">
                  <c:v>90.926413775201638</c:v>
                </c:pt>
                <c:pt idx="90">
                  <c:v>90.937139237236806</c:v>
                </c:pt>
                <c:pt idx="91">
                  <c:v>90.947988827376406</c:v>
                </c:pt>
                <c:pt idx="92">
                  <c:v>90.958963980606271</c:v>
                </c:pt>
                <c:pt idx="93">
                  <c:v>90.970066148446008</c:v>
                </c:pt>
                <c:pt idx="94">
                  <c:v>90.981296799137709</c:v>
                </c:pt>
                <c:pt idx="95">
                  <c:v>90.992657417836369</c:v>
                </c:pt>
                <c:pt idx="96">
                  <c:v>91.00414950680279</c:v>
                </c:pt>
                <c:pt idx="97">
                  <c:v>91.015774585598365</c:v>
                </c:pt>
                <c:pt idx="98">
                  <c:v>91.027534191282172</c:v>
                </c:pt>
                <c:pt idx="99">
                  <c:v>91.039429878610008</c:v>
                </c:pt>
                <c:pt idx="100">
                  <c:v>91.05146322023586</c:v>
                </c:pt>
                <c:pt idx="101">
                  <c:v>91.063635806915457</c:v>
                </c:pt>
                <c:pt idx="102">
                  <c:v>91.075949247711961</c:v>
                </c:pt>
                <c:pt idx="103">
                  <c:v>91.08840517020414</c:v>
                </c:pt>
                <c:pt idx="104">
                  <c:v>91.101005220696592</c:v>
                </c:pt>
                <c:pt idx="105">
                  <c:v>91.11375106443235</c:v>
                </c:pt>
                <c:pt idx="106">
                  <c:v>91.126644385807893</c:v>
                </c:pt>
                <c:pt idx="107">
                  <c:v>91.139686888590219</c:v>
                </c:pt>
                <c:pt idx="108">
                  <c:v>91.152880296136658</c:v>
                </c:pt>
                <c:pt idx="109">
                  <c:v>91.166226351616658</c:v>
                </c:pt>
                <c:pt idx="110">
                  <c:v>91.179726818236361</c:v>
                </c:pt>
                <c:pt idx="111">
                  <c:v>91.193383479465226</c:v>
                </c:pt>
                <c:pt idx="112">
                  <c:v>91.207198139265458</c:v>
                </c:pt>
                <c:pt idx="113">
                  <c:v>91.221172622323607</c:v>
                </c:pt>
                <c:pt idx="114">
                  <c:v>91.235308774284732</c:v>
                </c:pt>
                <c:pt idx="115">
                  <c:v>91.249608461989325</c:v>
                </c:pt>
                <c:pt idx="116">
                  <c:v>91.264073573712309</c:v>
                </c:pt>
                <c:pt idx="117">
                  <c:v>91.278706019405021</c:v>
                </c:pt>
                <c:pt idx="118">
                  <c:v>91.293507730939425</c:v>
                </c:pt>
                <c:pt idx="119">
                  <c:v>91.308480662355308</c:v>
                </c:pt>
                <c:pt idx="120">
                  <c:v>91.323626790109643</c:v>
                </c:pt>
                <c:pt idx="121">
                  <c:v>91.338948113328954</c:v>
                </c:pt>
                <c:pt idx="122">
                  <c:v>91.354446654064148</c:v>
                </c:pt>
                <c:pt idx="123">
                  <c:v>91.370124457548201</c:v>
                </c:pt>
                <c:pt idx="124">
                  <c:v>91.385983592456313</c:v>
                </c:pt>
                <c:pt idx="125">
                  <c:v>91.402026151169053</c:v>
                </c:pt>
                <c:pt idx="126">
                  <c:v>91.418254250038018</c:v>
                </c:pt>
                <c:pt idx="127">
                  <c:v>91.434670029654427</c:v>
                </c:pt>
                <c:pt idx="128">
                  <c:v>91.451275655120483</c:v>
                </c:pt>
                <c:pt idx="129">
                  <c:v>91.468073316323512</c:v>
                </c:pt>
                <c:pt idx="130">
                  <c:v>91.485065228212875</c:v>
                </c:pt>
                <c:pt idx="131">
                  <c:v>91.502253631079896</c:v>
                </c:pt>
                <c:pt idx="132">
                  <c:v>91.51964079084054</c:v>
                </c:pt>
                <c:pt idx="133">
                  <c:v>91.537228999321087</c:v>
                </c:pt>
                <c:pt idx="134">
                  <c:v>91.555020574546546</c:v>
                </c:pt>
                <c:pt idx="135">
                  <c:v>91.573017861032312</c:v>
                </c:pt>
                <c:pt idx="136">
                  <c:v>91.591223230078384</c:v>
                </c:pt>
                <c:pt idx="137">
                  <c:v>91.609639080067026</c:v>
                </c:pt>
                <c:pt idx="138">
                  <c:v>91.628267836762944</c:v>
                </c:pt>
                <c:pt idx="139">
                  <c:v>91.647111953616871</c:v>
                </c:pt>
                <c:pt idx="140">
                  <c:v>91.666173912072011</c:v>
                </c:pt>
                <c:pt idx="141">
                  <c:v>91.68545622187348</c:v>
                </c:pt>
                <c:pt idx="142">
                  <c:v>91.704961421381</c:v>
                </c:pt>
                <c:pt idx="143">
                  <c:v>91.724692077884526</c:v>
                </c:pt>
                <c:pt idx="144">
                  <c:v>91.744650787923064</c:v>
                </c:pt>
                <c:pt idx="145">
                  <c:v>91.764840177606615</c:v>
                </c:pt>
                <c:pt idx="146">
                  <c:v>91.785262902941113</c:v>
                </c:pt>
                <c:pt idx="147">
                  <c:v>91.805921650156876</c:v>
                </c:pt>
                <c:pt idx="148">
                  <c:v>91.826819136039688</c:v>
                </c:pt>
                <c:pt idx="149">
                  <c:v>91.847958108265743</c:v>
                </c:pt>
                <c:pt idx="150">
                  <c:v>91.869341345739088</c:v>
                </c:pt>
                <c:pt idx="151">
                  <c:v>91.890971658932841</c:v>
                </c:pt>
                <c:pt idx="152">
                  <c:v>91.912851890233341</c:v>
                </c:pt>
                <c:pt idx="153">
                  <c:v>91.934984914287597</c:v>
                </c:pt>
                <c:pt idx="154">
                  <c:v>91.957373638354085</c:v>
                </c:pt>
                <c:pt idx="155">
                  <c:v>91.980021002656642</c:v>
                </c:pt>
                <c:pt idx="156">
                  <c:v>92.002929980741825</c:v>
                </c:pt>
                <c:pt idx="157">
                  <c:v>92.026103579839386</c:v>
                </c:pt>
                <c:pt idx="158">
                  <c:v>92.049544841226108</c:v>
                </c:pt>
                <c:pt idx="159">
                  <c:v>92.073256840593046</c:v>
                </c:pt>
                <c:pt idx="160">
                  <c:v>92.097242688415832</c:v>
                </c:pt>
                <c:pt idx="161">
                  <c:v>92.12150553032842</c:v>
                </c:pt>
                <c:pt idx="162">
                  <c:v>92.146048547500399</c:v>
                </c:pt>
                <c:pt idx="163">
                  <c:v>92.170874957017105</c:v>
                </c:pt>
                <c:pt idx="164">
                  <c:v>92.195988012263427</c:v>
                </c:pt>
                <c:pt idx="165">
                  <c:v>92.221391003310885</c:v>
                </c:pt>
                <c:pt idx="166">
                  <c:v>92.247087257307982</c:v>
                </c:pt>
                <c:pt idx="167">
                  <c:v>92.27308013887378</c:v>
                </c:pt>
                <c:pt idx="168">
                  <c:v>92.299373050495063</c:v>
                </c:pt>
                <c:pt idx="169">
                  <c:v>92.325969432926442</c:v>
                </c:pt>
                <c:pt idx="170">
                  <c:v>92.352872765594171</c:v>
                </c:pt>
                <c:pt idx="171">
                  <c:v>92.380086567002948</c:v>
                </c:pt>
                <c:pt idx="172">
                  <c:v>92.40761439514614</c:v>
                </c:pt>
                <c:pt idx="173">
                  <c:v>92.435459847919262</c:v>
                </c:pt>
                <c:pt idx="174">
                  <c:v>92.463626563536693</c:v>
                </c:pt>
                <c:pt idx="175">
                  <c:v>92.492118220951781</c:v>
                </c:pt>
                <c:pt idx="176">
                  <c:v>92.520938540279971</c:v>
                </c:pt>
                <c:pt idx="177">
                  <c:v>92.550091283225285</c:v>
                </c:pt>
                <c:pt idx="178">
                  <c:v>92.579580253510073</c:v>
                </c:pt>
                <c:pt idx="179">
                  <c:v>92.609409297307693</c:v>
                </c:pt>
                <c:pt idx="180">
                  <c:v>92.639582303678466</c:v>
                </c:pt>
                <c:pt idx="181">
                  <c:v>92.670103205008942</c:v>
                </c:pt>
                <c:pt idx="182">
                  <c:v>92.700975977453908</c:v>
                </c:pt>
                <c:pt idx="183">
                  <c:v>92.732204641381713</c:v>
                </c:pt>
                <c:pt idx="184">
                  <c:v>92.763793261822428</c:v>
                </c:pt>
                <c:pt idx="185">
                  <c:v>92.795745948919247</c:v>
                </c:pt>
                <c:pt idx="186">
                  <c:v>92.828066858382471</c:v>
                </c:pt>
                <c:pt idx="187">
                  <c:v>92.860760191946767</c:v>
                </c:pt>
                <c:pt idx="188">
                  <c:v>92.893830197830894</c:v>
                </c:pt>
                <c:pt idx="189">
                  <c:v>92.927281171200676</c:v>
                </c:pt>
                <c:pt idx="190">
                  <c:v>92.961117454634291</c:v>
                </c:pt>
                <c:pt idx="191">
                  <c:v>92.995343438590439</c:v>
                </c:pt>
                <c:pt idx="192">
                  <c:v>93.029963561879228</c:v>
                </c:pt>
                <c:pt idx="193">
                  <c:v>93.064982312135498</c:v>
                </c:pt>
                <c:pt idx="194">
                  <c:v>93.100404226294543</c:v>
                </c:pt>
                <c:pt idx="195">
                  <c:v>93.136233891070532</c:v>
                </c:pt>
                <c:pt idx="196">
                  <c:v>93.172475943437021</c:v>
                </c:pt>
                <c:pt idx="197">
                  <c:v>93.209135071109856</c:v>
                </c:pt>
                <c:pt idx="198">
                  <c:v>93.246216013032168</c:v>
                </c:pt>
                <c:pt idx="199">
                  <c:v>93.283723559861528</c:v>
                </c:pt>
                <c:pt idx="200">
                  <c:v>93.321662554459024</c:v>
                </c:pt>
                <c:pt idx="201">
                  <c:v>93.360037892380333</c:v>
                </c:pt>
                <c:pt idx="202">
                  <c:v>93.398854522368353</c:v>
                </c:pt>
                <c:pt idx="203">
                  <c:v>93.438117446847812</c:v>
                </c:pt>
                <c:pt idx="204">
                  <c:v>93.477831722421129</c:v>
                </c:pt>
                <c:pt idx="205">
                  <c:v>93.518002460365878</c:v>
                </c:pt>
                <c:pt idx="206">
                  <c:v>93.558634827133559</c:v>
                </c:pt>
                <c:pt idx="207">
                  <c:v>93.59973404484937</c:v>
                </c:pt>
                <c:pt idx="208">
                  <c:v>93.641305391813177</c:v>
                </c:pt>
                <c:pt idx="209">
                  <c:v>93.683354203001329</c:v>
                </c:pt>
                <c:pt idx="210">
                  <c:v>93.725885870569016</c:v>
                </c:pt>
                <c:pt idx="211">
                  <c:v>93.76890584435337</c:v>
                </c:pt>
                <c:pt idx="212">
                  <c:v>93.812419632376972</c:v>
                </c:pt>
                <c:pt idx="213">
                  <c:v>93.856432801351261</c:v>
                </c:pt>
                <c:pt idx="214">
                  <c:v>93.900950977180472</c:v>
                </c:pt>
                <c:pt idx="215">
                  <c:v>93.945979845464819</c:v>
                </c:pt>
                <c:pt idx="216">
                  <c:v>93.991525152003618</c:v>
                </c:pt>
                <c:pt idx="217">
                  <c:v>94.037592703297989</c:v>
                </c:pt>
                <c:pt idx="218">
                  <c:v>94.084188367052263</c:v>
                </c:pt>
                <c:pt idx="219">
                  <c:v>94.131318072674745</c:v>
                </c:pt>
                <c:pt idx="220">
                  <c:v>94.17898781177712</c:v>
                </c:pt>
                <c:pt idx="221">
                  <c:v>94.227203638672009</c:v>
                </c:pt>
                <c:pt idx="222">
                  <c:v>94.275971670869225</c:v>
                </c:pt>
                <c:pt idx="223">
                  <c:v>94.325298089569699</c:v>
                </c:pt>
                <c:pt idx="224">
                  <c:v>94.375189140156806</c:v>
                </c:pt>
                <c:pt idx="225">
                  <c:v>94.425651132685758</c:v>
                </c:pt>
                <c:pt idx="226">
                  <c:v>94.476690442369176</c:v>
                </c:pt>
                <c:pt idx="227">
                  <c:v>94.528313510060059</c:v>
                </c:pt>
                <c:pt idx="228">
                  <c:v>94.580526842730805</c:v>
                </c:pt>
                <c:pt idx="229">
                  <c:v>94.633337013948534</c:v>
                </c:pt>
                <c:pt idx="230">
                  <c:v>94.686750664345823</c:v>
                </c:pt>
                <c:pt idx="231">
                  <c:v>94.740774502087021</c:v>
                </c:pt>
                <c:pt idx="232">
                  <c:v>94.795415303329335</c:v>
                </c:pt>
                <c:pt idx="233">
                  <c:v>94.850679912678643</c:v>
                </c:pt>
                <c:pt idx="234">
                  <c:v>94.906575243639253</c:v>
                </c:pt>
                <c:pt idx="235">
                  <c:v>94.963108279057479</c:v>
                </c:pt>
                <c:pt idx="236">
                  <c:v>95.020286071558445</c:v>
                </c:pt>
                <c:pt idx="237">
                  <c:v>95.078115743975545</c:v>
                </c:pt>
                <c:pt idx="238">
                  <c:v>95.136604489772608</c:v>
                </c:pt>
                <c:pt idx="239">
                  <c:v>95.195759573457252</c:v>
                </c:pt>
                <c:pt idx="240">
                  <c:v>95.255588330986185</c:v>
                </c:pt>
                <c:pt idx="241">
                  <c:v>95.31609817016097</c:v>
                </c:pt>
                <c:pt idx="242">
                  <c:v>95.377296571013659</c:v>
                </c:pt>
                <c:pt idx="243">
                  <c:v>95.43919108618293</c:v>
                </c:pt>
                <c:pt idx="244">
                  <c:v>95.501789341278283</c:v>
                </c:pt>
                <c:pt idx="245">
                  <c:v>95.565099035233445</c:v>
                </c:pt>
                <c:pt idx="246">
                  <c:v>95.629127940647194</c:v>
                </c:pt>
                <c:pt idx="247">
                  <c:v>95.693883904111303</c:v>
                </c:pt>
                <c:pt idx="248">
                  <c:v>95.759374846525134</c:v>
                </c:pt>
                <c:pt idx="249">
                  <c:v>95.825608763395991</c:v>
                </c:pt>
                <c:pt idx="250">
                  <c:v>95.892593725124016</c:v>
                </c:pt>
                <c:pt idx="251">
                  <c:v>95.960337877272309</c:v>
                </c:pt>
                <c:pt idx="252">
                  <c:v>96.028849440819585</c:v>
                </c:pt>
                <c:pt idx="253">
                  <c:v>96.098136712396254</c:v>
                </c:pt>
                <c:pt idx="254">
                  <c:v>96.168208064501854</c:v>
                </c:pt>
                <c:pt idx="255">
                  <c:v>96.239071945703813</c:v>
                </c:pt>
                <c:pt idx="256">
                  <c:v>96.310736880816421</c:v>
                </c:pt>
                <c:pt idx="257">
                  <c:v>96.3832114710588</c:v>
                </c:pt>
                <c:pt idx="258">
                  <c:v>96.456504394191214</c:v>
                </c:pt>
                <c:pt idx="259">
                  <c:v>96.530624404628739</c:v>
                </c:pt>
                <c:pt idx="260">
                  <c:v>96.605580333531549</c:v>
                </c:pt>
                <c:pt idx="261">
                  <c:v>96.681381088870054</c:v>
                </c:pt>
                <c:pt idx="262">
                  <c:v>96.758035655464127</c:v>
                </c:pt>
                <c:pt idx="263">
                  <c:v>96.835553094996641</c:v>
                </c:pt>
                <c:pt idx="264">
                  <c:v>96.913942545997273</c:v>
                </c:pt>
                <c:pt idx="265">
                  <c:v>96.993213223798705</c:v>
                </c:pt>
                <c:pt idx="266">
                  <c:v>97.073374420461505</c:v>
                </c:pt>
                <c:pt idx="267">
                  <c:v>97.154435504668101</c:v>
                </c:pt>
                <c:pt idx="268">
                  <c:v>97.23640592158327</c:v>
                </c:pt>
                <c:pt idx="269">
                  <c:v>97.319295192681324</c:v>
                </c:pt>
                <c:pt idx="270">
                  <c:v>97.403112915536695</c:v>
                </c:pt>
                <c:pt idx="271">
                  <c:v>97.48786876357893</c:v>
                </c:pt>
                <c:pt idx="272">
                  <c:v>97.57357248580837</c:v>
                </c:pt>
                <c:pt idx="273">
                  <c:v>97.660233906472925</c:v>
                </c:pt>
                <c:pt idx="274">
                  <c:v>97.747862924702616</c:v>
                </c:pt>
                <c:pt idx="275">
                  <c:v>97.836469514102845</c:v>
                </c:pt>
                <c:pt idx="276">
                  <c:v>97.92606372230189</c:v>
                </c:pt>
                <c:pt idx="277">
                  <c:v>98.016655670453318</c:v>
                </c:pt>
                <c:pt idx="278">
                  <c:v>98.10825555269038</c:v>
                </c:pt>
                <c:pt idx="279">
                  <c:v>98.20087363553148</c:v>
                </c:pt>
                <c:pt idx="280">
                  <c:v>98.29452025723414</c:v>
                </c:pt>
                <c:pt idx="281">
                  <c:v>98.389205827096632</c:v>
                </c:pt>
                <c:pt idx="282">
                  <c:v>98.484940824704637</c:v>
                </c:pt>
                <c:pt idx="283">
                  <c:v>98.581735799121446</c:v>
                </c:pt>
                <c:pt idx="284">
                  <c:v>98.67960136801959</c:v>
                </c:pt>
                <c:pt idx="285">
                  <c:v>98.778548216752142</c:v>
                </c:pt>
                <c:pt idx="286">
                  <c:v>98.87858709736193</c:v>
                </c:pt>
                <c:pt idx="287">
                  <c:v>98.97972882752552</c:v>
                </c:pt>
                <c:pt idx="288">
                  <c:v>99.081984289431318</c:v>
                </c:pt>
                <c:pt idx="289">
                  <c:v>99.185364428588628</c:v>
                </c:pt>
                <c:pt idx="290">
                  <c:v>99.289880252565837</c:v>
                </c:pt>
                <c:pt idx="291">
                  <c:v>99.395542829655398</c:v>
                </c:pt>
                <c:pt idx="292">
                  <c:v>99.502363287463737</c:v>
                </c:pt>
                <c:pt idx="293">
                  <c:v>99.610352811422572</c:v>
                </c:pt>
                <c:pt idx="294">
                  <c:v>99.719522643221524</c:v>
                </c:pt>
                <c:pt idx="295">
                  <c:v>99.82988407915667</c:v>
                </c:pt>
                <c:pt idx="296">
                  <c:v>99.941448468395222</c:v>
                </c:pt>
                <c:pt idx="297">
                  <c:v>100.05422721115193</c:v>
                </c:pt>
                <c:pt idx="298">
                  <c:v>100.16823175677681</c:v>
                </c:pt>
                <c:pt idx="299">
                  <c:v>100.28347360174854</c:v>
                </c:pt>
                <c:pt idx="300">
                  <c:v>100.39996428757372</c:v>
                </c:pt>
                <c:pt idx="301">
                  <c:v>100.51771539858845</c:v>
                </c:pt>
                <c:pt idx="302">
                  <c:v>100.63673855965894</c:v>
                </c:pt>
                <c:pt idx="303">
                  <c:v>100.75704543377861</c:v>
                </c:pt>
                <c:pt idx="304">
                  <c:v>100.87864771956009</c:v>
                </c:pt>
                <c:pt idx="305">
                  <c:v>101.00155714861805</c:v>
                </c:pt>
                <c:pt idx="306">
                  <c:v>101.12578548283933</c:v>
                </c:pt>
                <c:pt idx="307">
                  <c:v>101.25134451154085</c:v>
                </c:pt>
                <c:pt idx="308">
                  <c:v>101.37824604850815</c:v>
                </c:pt>
                <c:pt idx="309">
                  <c:v>101.50650192891474</c:v>
                </c:pt>
                <c:pt idx="310">
                  <c:v>101.63612400611869</c:v>
                </c:pt>
                <c:pt idx="311">
                  <c:v>101.76712414833223</c:v>
                </c:pt>
                <c:pt idx="312">
                  <c:v>101.89951423516307</c:v>
                </c:pt>
                <c:pt idx="313">
                  <c:v>102.03330615402362</c:v>
                </c:pt>
                <c:pt idx="314">
                  <c:v>102.16851179640589</c:v>
                </c:pt>
                <c:pt idx="315">
                  <c:v>102.30514305401816</c:v>
                </c:pt>
                <c:pt idx="316">
                  <c:v>102.44321181478074</c:v>
                </c:pt>
                <c:pt idx="317">
                  <c:v>102.58272995867894</c:v>
                </c:pt>
                <c:pt idx="318">
                  <c:v>102.72370935346871</c:v>
                </c:pt>
                <c:pt idx="319">
                  <c:v>102.86616185023409</c:v>
                </c:pt>
                <c:pt idx="320">
                  <c:v>103.01009927879092</c:v>
                </c:pt>
                <c:pt idx="321">
                  <c:v>103.15553344293622</c:v>
                </c:pt>
                <c:pt idx="322">
                  <c:v>103.30247611554024</c:v>
                </c:pt>
                <c:pt idx="323">
                  <c:v>103.45093903347748</c:v>
                </c:pt>
                <c:pt idx="324">
                  <c:v>103.60093389239405</c:v>
                </c:pt>
                <c:pt idx="325">
                  <c:v>103.75247234130946</c:v>
                </c:pt>
                <c:pt idx="326">
                  <c:v>103.90556597705121</c:v>
                </c:pt>
                <c:pt idx="327">
                  <c:v>104.06022633851587</c:v>
                </c:pt>
                <c:pt idx="328">
                  <c:v>104.21646490075941</c:v>
                </c:pt>
                <c:pt idx="329">
                  <c:v>104.37429306891129</c:v>
                </c:pt>
                <c:pt idx="330">
                  <c:v>104.53372217190956</c:v>
                </c:pt>
                <c:pt idx="331">
                  <c:v>104.69476345605801</c:v>
                </c:pt>
                <c:pt idx="332">
                  <c:v>104.85742807840023</c:v>
                </c:pt>
                <c:pt idx="333">
                  <c:v>105.02172709991196</c:v>
                </c:pt>
                <c:pt idx="334">
                  <c:v>105.1876714785047</c:v>
                </c:pt>
                <c:pt idx="335">
                  <c:v>105.35527206184807</c:v>
                </c:pt>
                <c:pt idx="336">
                  <c:v>105.5245395799988</c:v>
                </c:pt>
                <c:pt idx="337">
                  <c:v>105.69548463784429</c:v>
                </c:pt>
                <c:pt idx="338">
                  <c:v>105.86811770735507</c:v>
                </c:pt>
                <c:pt idx="339">
                  <c:v>106.04244911964588</c:v>
                </c:pt>
                <c:pt idx="340">
                  <c:v>106.2184890568472</c:v>
                </c:pt>
                <c:pt idx="341">
                  <c:v>106.39624754378326</c:v>
                </c:pt>
                <c:pt idx="342">
                  <c:v>106.57573443946094</c:v>
                </c:pt>
                <c:pt idx="343">
                  <c:v>106.75695942836637</c:v>
                </c:pt>
                <c:pt idx="344">
                  <c:v>106.93993201157069</c:v>
                </c:pt>
                <c:pt idx="345">
                  <c:v>107.1246614976469</c:v>
                </c:pt>
                <c:pt idx="346">
                  <c:v>107.3111569933982</c:v>
                </c:pt>
                <c:pt idx="347">
                  <c:v>107.49942739439938</c:v>
                </c:pt>
                <c:pt idx="348">
                  <c:v>107.68948137535327</c:v>
                </c:pt>
                <c:pt idx="349">
                  <c:v>107.88132738026333</c:v>
                </c:pt>
                <c:pt idx="350">
                  <c:v>108.07497361242868</c:v>
                </c:pt>
                <c:pt idx="351">
                  <c:v>108.27042802425939</c:v>
                </c:pt>
                <c:pt idx="352">
                  <c:v>108.46769830691979</c:v>
                </c:pt>
                <c:pt idx="353">
                  <c:v>108.66679187980131</c:v>
                </c:pt>
                <c:pt idx="354">
                  <c:v>108.86771587983009</c:v>
                </c:pt>
                <c:pt idx="355">
                  <c:v>109.07047715061381</c:v>
                </c:pt>
                <c:pt idx="356">
                  <c:v>109.27508223143523</c:v>
                </c:pt>
                <c:pt idx="357">
                  <c:v>109.48153734609231</c:v>
                </c:pt>
                <c:pt idx="358">
                  <c:v>109.68984839159828</c:v>
                </c:pt>
                <c:pt idx="359">
                  <c:v>109.90002092674571</c:v>
                </c:pt>
                <c:pt idx="360">
                  <c:v>110.11206016053865</c:v>
                </c:pt>
                <c:pt idx="361">
                  <c:v>110.32597094050755</c:v>
                </c:pt>
                <c:pt idx="362">
                  <c:v>110.54175774090801</c:v>
                </c:pt>
                <c:pt idx="363">
                  <c:v>110.75942465082038</c:v>
                </c:pt>
                <c:pt idx="364">
                  <c:v>110.97897536215193</c:v>
                </c:pt>
                <c:pt idx="365">
                  <c:v>111.20041315755863</c:v>
                </c:pt>
                <c:pt idx="366">
                  <c:v>111.42374089829309</c:v>
                </c:pt>
                <c:pt idx="367">
                  <c:v>111.6489610119925</c:v>
                </c:pt>
                <c:pt idx="368">
                  <c:v>111.87607548041851</c:v>
                </c:pt>
                <c:pt idx="369">
                  <c:v>112.10508582716066</c:v>
                </c:pt>
                <c:pt idx="370">
                  <c:v>112.33599310531939</c:v>
                </c:pt>
                <c:pt idx="371">
                  <c:v>112.56879788517966</c:v>
                </c:pt>
                <c:pt idx="372">
                  <c:v>112.80350024189228</c:v>
                </c:pt>
                <c:pt idx="373">
                  <c:v>113.04009974317998</c:v>
                </c:pt>
                <c:pt idx="374">
                  <c:v>113.27859543707756</c:v>
                </c:pt>
                <c:pt idx="375">
                  <c:v>113.51898583973311</c:v>
                </c:pt>
                <c:pt idx="376">
                  <c:v>113.76126892327848</c:v>
                </c:pt>
                <c:pt idx="377">
                  <c:v>114.00544210379302</c:v>
                </c:pt>
                <c:pt idx="378">
                  <c:v>114.25150222937634</c:v>
                </c:pt>
                <c:pt idx="379">
                  <c:v>114.49944556835135</c:v>
                </c:pt>
                <c:pt idx="380">
                  <c:v>114.74926779761471</c:v>
                </c:pt>
                <c:pt idx="381">
                  <c:v>115.00096399116062</c:v>
                </c:pt>
                <c:pt idx="382">
                  <c:v>115.25452860879052</c:v>
                </c:pt>
                <c:pt idx="383">
                  <c:v>115.50995548504018</c:v>
                </c:pt>
                <c:pt idx="384">
                  <c:v>115.7672378183379</c:v>
                </c:pt>
                <c:pt idx="385">
                  <c:v>116.02636816042295</c:v>
                </c:pt>
                <c:pt idx="386">
                  <c:v>116.28733840603958</c:v>
                </c:pt>
                <c:pt idx="387">
                  <c:v>116.55013978293999</c:v>
                </c:pt>
                <c:pt idx="388">
                  <c:v>116.81476284221165</c:v>
                </c:pt>
                <c:pt idx="389">
                  <c:v>117.08119744895549</c:v>
                </c:pt>
                <c:pt idx="390">
                  <c:v>117.34943277334143</c:v>
                </c:pt>
                <c:pt idx="391">
                  <c:v>117.61945728206439</c:v>
                </c:pt>
                <c:pt idx="392">
                  <c:v>117.89125873022419</c:v>
                </c:pt>
                <c:pt idx="393">
                  <c:v>118.16482415365542</c:v>
                </c:pt>
                <c:pt idx="394">
                  <c:v>118.4401398617334</c:v>
                </c:pt>
                <c:pt idx="395">
                  <c:v>118.71719143067833</c:v>
                </c:pt>
                <c:pt idx="396">
                  <c:v>118.9959636973838</c:v>
                </c:pt>
                <c:pt idx="397">
                  <c:v>119.27644075379584</c:v>
                </c:pt>
                <c:pt idx="398">
                  <c:v>119.55860594186407</c:v>
                </c:pt>
                <c:pt idx="399">
                  <c:v>119.84244184908987</c:v>
                </c:pt>
                <c:pt idx="400">
                  <c:v>120.12793030469695</c:v>
                </c:pt>
                <c:pt idx="401">
                  <c:v>120.41505237644569</c:v>
                </c:pt>
                <c:pt idx="402">
                  <c:v>120.70378836811484</c:v>
                </c:pt>
                <c:pt idx="403">
                  <c:v>120.99411781767213</c:v>
                </c:pt>
                <c:pt idx="404">
                  <c:v>121.28601949615563</c:v>
                </c:pt>
                <c:pt idx="405">
                  <c:v>121.57947140728696</c:v>
                </c:pt>
                <c:pt idx="406">
                  <c:v>121.87445078783479</c:v>
                </c:pt>
                <c:pt idx="407">
                  <c:v>122.17093410874801</c:v>
                </c:pt>
                <c:pt idx="408">
                  <c:v>122.46889707707787</c:v>
                </c:pt>
                <c:pt idx="409">
                  <c:v>122.76831463870225</c:v>
                </c:pt>
                <c:pt idx="410">
                  <c:v>123.06916098187116</c:v>
                </c:pt>
                <c:pt idx="411">
                  <c:v>123.37140954158549</c:v>
                </c:pt>
                <c:pt idx="412">
                  <c:v>123.67503300482235</c:v>
                </c:pt>
                <c:pt idx="413">
                  <c:v>123.98000331661726</c:v>
                </c:pt>
                <c:pt idx="414">
                  <c:v>124.28629168701615</c:v>
                </c:pt>
                <c:pt idx="415">
                  <c:v>124.59386859890054</c:v>
                </c:pt>
                <c:pt idx="416">
                  <c:v>124.90270381669687</c:v>
                </c:pt>
                <c:pt idx="417">
                  <c:v>125.21276639597285</c:v>
                </c:pt>
                <c:pt idx="418">
                  <c:v>125.52402469392167</c:v>
                </c:pt>
                <c:pt idx="419">
                  <c:v>125.83644638074057</c:v>
                </c:pt>
                <c:pt idx="420">
                  <c:v>126.14999845189757</c:v>
                </c:pt>
                <c:pt idx="421">
                  <c:v>126.4646472412865</c:v>
                </c:pt>
                <c:pt idx="422">
                  <c:v>126.7803584352647</c:v>
                </c:pt>
                <c:pt idx="423">
                  <c:v>127.09709708756752</c:v>
                </c:pt>
                <c:pt idx="424">
                  <c:v>127.41482763508925</c:v>
                </c:pt>
                <c:pt idx="425">
                  <c:v>127.73351391452131</c:v>
                </c:pt>
                <c:pt idx="426">
                  <c:v>128.05311917983252</c:v>
                </c:pt>
                <c:pt idx="427">
                  <c:v>128.37360612058052</c:v>
                </c:pt>
                <c:pt idx="428">
                  <c:v>128.69493688103086</c:v>
                </c:pt>
                <c:pt idx="429">
                  <c:v>129.01707308007036</c:v>
                </c:pt>
                <c:pt idx="430">
                  <c:v>129.33997583189151</c:v>
                </c:pt>
                <c:pt idx="431">
                  <c:v>129.66360576742167</c:v>
                </c:pt>
                <c:pt idx="432">
                  <c:v>129.98792305647754</c:v>
                </c:pt>
                <c:pt idx="433">
                  <c:v>130.31288743061214</c:v>
                </c:pt>
                <c:pt idx="434">
                  <c:v>130.63845820662758</c:v>
                </c:pt>
                <c:pt idx="435">
                  <c:v>130.96459431072327</c:v>
                </c:pt>
                <c:pt idx="436">
                  <c:v>131.29125430324535</c:v>
                </c:pt>
                <c:pt idx="437">
                  <c:v>131.61839640400342</c:v>
                </c:pt>
                <c:pt idx="438">
                  <c:v>131.94597851811736</c:v>
                </c:pt>
                <c:pt idx="439">
                  <c:v>132.27395826235951</c:v>
                </c:pt>
                <c:pt idx="440">
                  <c:v>132.60229299194975</c:v>
                </c:pt>
                <c:pt idx="441">
                  <c:v>132.93093982776506</c:v>
                </c:pt>
                <c:pt idx="442">
                  <c:v>133.25985568392147</c:v>
                </c:pt>
                <c:pt idx="443">
                  <c:v>133.5889972956854</c:v>
                </c:pt>
                <c:pt idx="444">
                  <c:v>133.91832124767117</c:v>
                </c:pt>
                <c:pt idx="445">
                  <c:v>134.24778400228101</c:v>
                </c:pt>
                <c:pt idx="446">
                  <c:v>134.5773419283384</c:v>
                </c:pt>
                <c:pt idx="447">
                  <c:v>134.90695132987548</c:v>
                </c:pt>
                <c:pt idx="448">
                  <c:v>135.23656847502099</c:v>
                </c:pt>
                <c:pt idx="449">
                  <c:v>135.5661496249493</c:v>
                </c:pt>
                <c:pt idx="450">
                  <c:v>135.89565106283672</c:v>
                </c:pt>
                <c:pt idx="451">
                  <c:v>136.22502912278381</c:v>
                </c:pt>
                <c:pt idx="452">
                  <c:v>136.55424021865443</c:v>
                </c:pt>
                <c:pt idx="453">
                  <c:v>136.88324087278554</c:v>
                </c:pt>
                <c:pt idx="454">
                  <c:v>137.21198774452151</c:v>
                </c:pt>
                <c:pt idx="455">
                  <c:v>137.54043765852734</c:v>
                </c:pt>
                <c:pt idx="456">
                  <c:v>137.86854763283665</c:v>
                </c:pt>
                <c:pt idx="457">
                  <c:v>138.19627490659087</c:v>
                </c:pt>
                <c:pt idx="458">
                  <c:v>138.5235769674222</c:v>
                </c:pt>
                <c:pt idx="459">
                  <c:v>138.85041157844557</c:v>
                </c:pt>
                <c:pt idx="460">
                  <c:v>139.17673680481133</c:v>
                </c:pt>
                <c:pt idx="461">
                  <c:v>139.50251103978459</c:v>
                </c:pt>
                <c:pt idx="462">
                  <c:v>139.8276930303079</c:v>
                </c:pt>
                <c:pt idx="463">
                  <c:v>140.1522419020157</c:v>
                </c:pt>
                <c:pt idx="464">
                  <c:v>140.47611718366028</c:v>
                </c:pt>
                <c:pt idx="465">
                  <c:v>140.79927883092037</c:v>
                </c:pt>
                <c:pt idx="466">
                  <c:v>141.12168724955603</c:v>
                </c:pt>
                <c:pt idx="467">
                  <c:v>141.44330331788245</c:v>
                </c:pt>
                <c:pt idx="468">
                  <c:v>141.76408840853489</c:v>
                </c:pt>
                <c:pt idx="469">
                  <c:v>142.08400440949603</c:v>
                </c:pt>
                <c:pt idx="470">
                  <c:v>142.40301374436569</c:v>
                </c:pt>
                <c:pt idx="471">
                  <c:v>142.72107939184312</c:v>
                </c:pt>
                <c:pt idx="472">
                  <c:v>143.03816490441335</c:v>
                </c:pt>
                <c:pt idx="473">
                  <c:v>143.35423442620487</c:v>
                </c:pt>
                <c:pt idx="474">
                  <c:v>143.66925271001855</c:v>
                </c:pt>
                <c:pt idx="475">
                  <c:v>143.98318513349881</c:v>
                </c:pt>
                <c:pt idx="476">
                  <c:v>144.29599771444626</c:v>
                </c:pt>
                <c:pt idx="477">
                  <c:v>144.60765712525668</c:v>
                </c:pt>
                <c:pt idx="478">
                  <c:v>144.91813070647976</c:v>
                </c:pt>
                <c:pt idx="479">
                  <c:v>145.22738647949154</c:v>
                </c:pt>
                <c:pt idx="480">
                  <c:v>145.53539315827996</c:v>
                </c:pt>
                <c:pt idx="481">
                  <c:v>145.84212016033428</c:v>
                </c:pt>
                <c:pt idx="482">
                  <c:v>146.14753761664988</c:v>
                </c:pt>
                <c:pt idx="483">
                  <c:v>146.45161638083894</c:v>
                </c:pt>
                <c:pt idx="484">
                  <c:v>146.75432803735976</c:v>
                </c:pt>
                <c:pt idx="485">
                  <c:v>147.05564490886513</c:v>
                </c:pt>
                <c:pt idx="486">
                  <c:v>147.35554006267967</c:v>
                </c:pt>
                <c:pt idx="487">
                  <c:v>147.65398731641511</c:v>
                </c:pt>
                <c:pt idx="488">
                  <c:v>147.95096124273257</c:v>
                </c:pt>
                <c:pt idx="489">
                  <c:v>148.24643717326646</c:v>
                </c:pt>
                <c:pt idx="490">
                  <c:v>148.54039120171879</c:v>
                </c:pt>
                <c:pt idx="491">
                  <c:v>148.83280018614701</c:v>
                </c:pt>
                <c:pt idx="492">
                  <c:v>149.12364175045178</c:v>
                </c:pt>
                <c:pt idx="493">
                  <c:v>149.41289428508884</c:v>
                </c:pt>
                <c:pt idx="494">
                  <c:v>149.70053694702034</c:v>
                </c:pt>
                <c:pt idx="495">
                  <c:v>149.98654965892646</c:v>
                </c:pt>
                <c:pt idx="496">
                  <c:v>150.27091310769535</c:v>
                </c:pt>
                <c:pt idx="497">
                  <c:v>150.55360874221506</c:v>
                </c:pt>
                <c:pt idx="498">
                  <c:v>150.83461877048666</c:v>
                </c:pt>
                <c:pt idx="499">
                  <c:v>151.1139261560844</c:v>
                </c:pt>
                <c:pt idx="500">
                  <c:v>151.39151461398166</c:v>
                </c:pt>
                <c:pt idx="501">
                  <c:v>151.66736860577012</c:v>
                </c:pt>
                <c:pt idx="502">
                  <c:v>151.94147333429214</c:v>
                </c:pt>
                <c:pt idx="503">
                  <c:v>152.21381473771658</c:v>
                </c:pt>
                <c:pt idx="504">
                  <c:v>152.48437948307418</c:v>
                </c:pt>
                <c:pt idx="505">
                  <c:v>152.75315495928638</c:v>
                </c:pt>
                <c:pt idx="506">
                  <c:v>153.0201292697034</c:v>
                </c:pt>
                <c:pt idx="507">
                  <c:v>153.28529122418567</c:v>
                </c:pt>
                <c:pt idx="508">
                  <c:v>153.54863033074403</c:v>
                </c:pt>
                <c:pt idx="509">
                  <c:v>153.81013678677206</c:v>
                </c:pt>
                <c:pt idx="510">
                  <c:v>154.06980146988818</c:v>
                </c:pt>
                <c:pt idx="511">
                  <c:v>154.32761592841808</c:v>
                </c:pt>
                <c:pt idx="512">
                  <c:v>154.58357237153564</c:v>
                </c:pt>
                <c:pt idx="513">
                  <c:v>154.83766365909128</c:v>
                </c:pt>
                <c:pt idx="514">
                  <c:v>155.08988329114842</c:v>
                </c:pt>
                <c:pt idx="515">
                  <c:v>155.34022539725379</c:v>
                </c:pt>
                <c:pt idx="516">
                  <c:v>155.58868472545922</c:v>
                </c:pt>
                <c:pt idx="517">
                  <c:v>155.83525663112516</c:v>
                </c:pt>
                <c:pt idx="518">
                  <c:v>156.07993706551954</c:v>
                </c:pt>
                <c:pt idx="519">
                  <c:v>156.32272256423957</c:v>
                </c:pt>
                <c:pt idx="520">
                  <c:v>156.56361023547385</c:v>
                </c:pt>
                <c:pt idx="521">
                  <c:v>156.80259774812538</c:v>
                </c:pt>
                <c:pt idx="522">
                  <c:v>157.03968331981704</c:v>
                </c:pt>
                <c:pt idx="523">
                  <c:v>157.27486570479684</c:v>
                </c:pt>
                <c:pt idx="524">
                  <c:v>157.50814418175921</c:v>
                </c:pt>
                <c:pt idx="525">
                  <c:v>157.73951854160694</c:v>
                </c:pt>
                <c:pt idx="526">
                  <c:v>157.96898907516294</c:v>
                </c:pt>
                <c:pt idx="527">
                  <c:v>158.1965565608534</c:v>
                </c:pt>
                <c:pt idx="528">
                  <c:v>158.42222225237666</c:v>
                </c:pt>
                <c:pt idx="529">
                  <c:v>158.64598786637231</c:v>
                </c:pt>
                <c:pt idx="530">
                  <c:v>158.86785557010552</c:v>
                </c:pt>
                <c:pt idx="531">
                  <c:v>159.08782796918243</c:v>
                </c:pt>
                <c:pt idx="532">
                  <c:v>159.305908095305</c:v>
                </c:pt>
                <c:pt idx="533">
                  <c:v>159.52209939408394</c:v>
                </c:pt>
                <c:pt idx="534">
                  <c:v>159.73640571291514</c:v>
                </c:pt>
                <c:pt idx="535">
                  <c:v>159.94883128893784</c:v>
                </c:pt>
                <c:pt idx="536">
                  <c:v>160.15938073707855</c:v>
                </c:pt>
                <c:pt idx="537">
                  <c:v>160.36805903819482</c:v>
                </c:pt>
                <c:pt idx="538">
                  <c:v>160.57487152732804</c:v>
                </c:pt>
                <c:pt idx="539">
                  <c:v>160.7798238820715</c:v>
                </c:pt>
                <c:pt idx="540">
                  <c:v>160.98292211106488</c:v>
                </c:pt>
                <c:pt idx="541">
                  <c:v>161.1841725426211</c:v>
                </c:pt>
                <c:pt idx="542">
                  <c:v>161.38358181349344</c:v>
                </c:pt>
                <c:pt idx="543">
                  <c:v>161.5811568577885</c:v>
                </c:pt>
                <c:pt idx="544">
                  <c:v>161.77690489603268</c:v>
                </c:pt>
                <c:pt idx="545">
                  <c:v>161.97083342439586</c:v>
                </c:pt>
                <c:pt idx="546">
                  <c:v>162.16295020407782</c:v>
                </c:pt>
                <c:pt idx="547">
                  <c:v>162.35326325086413</c:v>
                </c:pt>
                <c:pt idx="548">
                  <c:v>162.54178082485211</c:v>
                </c:pt>
                <c:pt idx="549">
                  <c:v>162.72851142035253</c:v>
                </c:pt>
                <c:pt idx="550">
                  <c:v>162.91346375597016</c:v>
                </c:pt>
                <c:pt idx="551">
                  <c:v>163.09664676486591</c:v>
                </c:pt>
                <c:pt idx="552">
                  <c:v>163.27806958520219</c:v>
                </c:pt>
                <c:pt idx="553">
                  <c:v>163.45774155077549</c:v>
                </c:pt>
                <c:pt idx="554">
                  <c:v>163.63567218183485</c:v>
                </c:pt>
                <c:pt idx="555">
                  <c:v>163.81187117608999</c:v>
                </c:pt>
                <c:pt idx="556">
                  <c:v>163.98634839991109</c:v>
                </c:pt>
                <c:pt idx="557">
                  <c:v>164.15911387971593</c:v>
                </c:pt>
                <c:pt idx="558">
                  <c:v>164.330177793551</c:v>
                </c:pt>
                <c:pt idx="559">
                  <c:v>164.49955046286291</c:v>
                </c:pt>
                <c:pt idx="560">
                  <c:v>164.66724234446028</c:v>
                </c:pt>
                <c:pt idx="561">
                  <c:v>164.83326402266775</c:v>
                </c:pt>
                <c:pt idx="562">
                  <c:v>164.99762620166879</c:v>
                </c:pt>
                <c:pt idx="563">
                  <c:v>165.16033969803863</c:v>
                </c:pt>
                <c:pt idx="564">
                  <c:v>165.32141543346552</c:v>
                </c:pt>
                <c:pt idx="565">
                  <c:v>165.48086442765901</c:v>
                </c:pt>
                <c:pt idx="566">
                  <c:v>165.63869779144298</c:v>
                </c:pt>
                <c:pt idx="567">
                  <c:v>165.79492672003451</c:v>
                </c:pt>
                <c:pt idx="568">
                  <c:v>165.94956248650391</c:v>
                </c:pt>
                <c:pt idx="569">
                  <c:v>166.10261643541517</c:v>
                </c:pt>
                <c:pt idx="570">
                  <c:v>166.25409997664559</c:v>
                </c:pt>
                <c:pt idx="571">
                  <c:v>166.404024579382</c:v>
                </c:pt>
                <c:pt idx="572">
                  <c:v>166.55240176628959</c:v>
                </c:pt>
                <c:pt idx="573">
                  <c:v>166.69924310785402</c:v>
                </c:pt>
                <c:pt idx="574">
                  <c:v>166.844560216893</c:v>
                </c:pt>
                <c:pt idx="575">
                  <c:v>166.98836474323326</c:v>
                </c:pt>
                <c:pt idx="576">
                  <c:v>167.13066836855336</c:v>
                </c:pt>
                <c:pt idx="577">
                  <c:v>167.27148280138749</c:v>
                </c:pt>
                <c:pt idx="578">
                  <c:v>167.41081977228757</c:v>
                </c:pt>
                <c:pt idx="579">
                  <c:v>167.54869102914262</c:v>
                </c:pt>
                <c:pt idx="580">
                  <c:v>167.68510833265094</c:v>
                </c:pt>
                <c:pt idx="581">
                  <c:v>167.82008345194248</c:v>
                </c:pt>
                <c:pt idx="582">
                  <c:v>167.95362816034944</c:v>
                </c:pt>
                <c:pt idx="583">
                  <c:v>168.08575423132092</c:v>
                </c:pt>
                <c:pt idx="584">
                  <c:v>168.21647343448021</c:v>
                </c:pt>
                <c:pt idx="585">
                  <c:v>168.34579753182015</c:v>
                </c:pt>
                <c:pt idx="586">
                  <c:v>168.47373827403499</c:v>
                </c:pt>
                <c:pt idx="587">
                  <c:v>168.60030739698499</c:v>
                </c:pt>
                <c:pt idx="588">
                  <c:v>168.72551661829101</c:v>
                </c:pt>
                <c:pt idx="589">
                  <c:v>168.84937763405708</c:v>
                </c:pt>
                <c:pt idx="590">
                  <c:v>168.97190211571512</c:v>
                </c:pt>
                <c:pt idx="591">
                  <c:v>169.09310170699382</c:v>
                </c:pt>
                <c:pt idx="592">
                  <c:v>169.21298802100347</c:v>
                </c:pt>
                <c:pt idx="593">
                  <c:v>169.33157263743752</c:v>
                </c:pt>
                <c:pt idx="594">
                  <c:v>169.4488670998868</c:v>
                </c:pt>
                <c:pt idx="595">
                  <c:v>169.56488291326292</c:v>
                </c:pt>
                <c:pt idx="596">
                  <c:v>169.67963154132974</c:v>
                </c:pt>
                <c:pt idx="597">
                  <c:v>169.79312440433793</c:v>
                </c:pt>
                <c:pt idx="598">
                  <c:v>169.90537287676219</c:v>
                </c:pt>
                <c:pt idx="599">
                  <c:v>170.01638828513637</c:v>
                </c:pt>
                <c:pt idx="600">
                  <c:v>170.12618190598559</c:v>
                </c:pt>
                <c:pt idx="601">
                  <c:v>170.23476496385106</c:v>
                </c:pt>
                <c:pt idx="602">
                  <c:v>170.34214862940661</c:v>
                </c:pt>
                <c:pt idx="603">
                  <c:v>170.44834401766292</c:v>
                </c:pt>
                <c:pt idx="604">
                  <c:v>170.55336218625823</c:v>
                </c:pt>
                <c:pt idx="605">
                  <c:v>170.65721413383193</c:v>
                </c:pt>
                <c:pt idx="606">
                  <c:v>170.75991079847947</c:v>
                </c:pt>
                <c:pt idx="607">
                  <c:v>170.86146305628552</c:v>
                </c:pt>
                <c:pt idx="608">
                  <c:v>170.96188171993373</c:v>
                </c:pt>
                <c:pt idx="609">
                  <c:v>171.06117753739014</c:v>
                </c:pt>
                <c:pt idx="610">
                  <c:v>171.15936119065825</c:v>
                </c:pt>
                <c:pt idx="611">
                  <c:v>171.2564432946038</c:v>
                </c:pt>
                <c:pt idx="612">
                  <c:v>171.35243439584647</c:v>
                </c:pt>
                <c:pt idx="613">
                  <c:v>171.44734497171729</c:v>
                </c:pt>
                <c:pt idx="614">
                  <c:v>171.54118542927841</c:v>
                </c:pt>
                <c:pt idx="615">
                  <c:v>171.63396610440449</c:v>
                </c:pt>
                <c:pt idx="616">
                  <c:v>171.72569726092337</c:v>
                </c:pt>
                <c:pt idx="617">
                  <c:v>171.81638908981273</c:v>
                </c:pt>
                <c:pt idx="618">
                  <c:v>171.90605170845348</c:v>
                </c:pt>
                <c:pt idx="619">
                  <c:v>171.99469515993533</c:v>
                </c:pt>
                <c:pt idx="620">
                  <c:v>172.08232941241482</c:v>
                </c:pt>
                <c:pt idx="621">
                  <c:v>172.16896435852226</c:v>
                </c:pt>
                <c:pt idx="622">
                  <c:v>172.25460981481754</c:v>
                </c:pt>
                <c:pt idx="623">
                  <c:v>172.33927552129202</c:v>
                </c:pt>
                <c:pt idx="624">
                  <c:v>172.42297114091494</c:v>
                </c:pt>
                <c:pt idx="625">
                  <c:v>172.5057062592235</c:v>
                </c:pt>
                <c:pt idx="626">
                  <c:v>172.5874903839541</c:v>
                </c:pt>
                <c:pt idx="627">
                  <c:v>172.66833294471374</c:v>
                </c:pt>
                <c:pt idx="628">
                  <c:v>172.74824329269055</c:v>
                </c:pt>
                <c:pt idx="629">
                  <c:v>172.82723070040046</c:v>
                </c:pt>
                <c:pt idx="630">
                  <c:v>172.90530436147077</c:v>
                </c:pt>
                <c:pt idx="631">
                  <c:v>172.98247339045753</c:v>
                </c:pt>
                <c:pt idx="632">
                  <c:v>173.0587468226957</c:v>
                </c:pt>
                <c:pt idx="633">
                  <c:v>173.13413361418205</c:v>
                </c:pt>
                <c:pt idx="634">
                  <c:v>173.20864264148798</c:v>
                </c:pt>
                <c:pt idx="635">
                  <c:v>173.28228270170152</c:v>
                </c:pt>
                <c:pt idx="636">
                  <c:v>173.35506251239806</c:v>
                </c:pt>
                <c:pt idx="637">
                  <c:v>173.42699071163767</c:v>
                </c:pt>
                <c:pt idx="638">
                  <c:v>173.49807585798862</c:v>
                </c:pt>
                <c:pt idx="639">
                  <c:v>173.56832643057527</c:v>
                </c:pt>
                <c:pt idx="640">
                  <c:v>173.63775082915043</c:v>
                </c:pt>
                <c:pt idx="641">
                  <c:v>173.70635737418982</c:v>
                </c:pt>
                <c:pt idx="642">
                  <c:v>173.77415430700864</c:v>
                </c:pt>
                <c:pt idx="643">
                  <c:v>173.84114978989896</c:v>
                </c:pt>
                <c:pt idx="644">
                  <c:v>173.90735190628686</c:v>
                </c:pt>
                <c:pt idx="645">
                  <c:v>173.97276866090866</c:v>
                </c:pt>
                <c:pt idx="646">
                  <c:v>174.03740798000518</c:v>
                </c:pt>
                <c:pt idx="647">
                  <c:v>174.10127771153356</c:v>
                </c:pt>
                <c:pt idx="648">
                  <c:v>174.164385625395</c:v>
                </c:pt>
                <c:pt idx="649">
                  <c:v>174.22673941367887</c:v>
                </c:pt>
                <c:pt idx="650">
                  <c:v>174.28834669092089</c:v>
                </c:pt>
                <c:pt idx="651">
                  <c:v>174.34921499437644</c:v>
                </c:pt>
                <c:pt idx="652">
                  <c:v>174.40935178430641</c:v>
                </c:pt>
                <c:pt idx="653">
                  <c:v>174.46876444427625</c:v>
                </c:pt>
                <c:pt idx="654">
                  <c:v>174.5274602814672</c:v>
                </c:pt>
                <c:pt idx="655">
                  <c:v>174.58544652699862</c:v>
                </c:pt>
                <c:pt idx="656">
                  <c:v>174.64273033626139</c:v>
                </c:pt>
                <c:pt idx="657">
                  <c:v>174.6993187892613</c:v>
                </c:pt>
                <c:pt idx="658">
                  <c:v>174.755218890972</c:v>
                </c:pt>
                <c:pt idx="659">
                  <c:v>174.81043757169763</c:v>
                </c:pt>
                <c:pt idx="660">
                  <c:v>174.86498168744276</c:v>
                </c:pt>
                <c:pt idx="661">
                  <c:v>174.91885802029148</c:v>
                </c:pt>
                <c:pt idx="662">
                  <c:v>174.97207327879315</c:v>
                </c:pt>
                <c:pt idx="663">
                  <c:v>175.02463409835548</c:v>
                </c:pt>
                <c:pt idx="664">
                  <c:v>175.07654704164401</c:v>
                </c:pt>
                <c:pt idx="665">
                  <c:v>175.12781859898746</c:v>
                </c:pt>
                <c:pt idx="666">
                  <c:v>175.178455188789</c:v>
                </c:pt>
                <c:pt idx="667">
                  <c:v>175.22846315794226</c:v>
                </c:pt>
                <c:pt idx="668">
                  <c:v>175.27784878225245</c:v>
                </c:pt>
                <c:pt idx="669">
                  <c:v>175.32661826686137</c:v>
                </c:pt>
                <c:pt idx="670">
                  <c:v>175.37477774667721</c:v>
                </c:pt>
                <c:pt idx="671">
                  <c:v>175.42233328680678</c:v>
                </c:pt>
                <c:pt idx="672">
                  <c:v>175.46929088299183</c:v>
                </c:pt>
                <c:pt idx="673">
                  <c:v>175.51565646204824</c:v>
                </c:pt>
                <c:pt idx="674">
                  <c:v>175.56143588230719</c:v>
                </c:pt>
                <c:pt idx="675">
                  <c:v>175.60663493405914</c:v>
                </c:pt>
                <c:pt idx="676">
                  <c:v>175.6512593399996</c:v>
                </c:pt>
                <c:pt idx="677">
                  <c:v>175.69531475567618</c:v>
                </c:pt>
                <c:pt idx="678">
                  <c:v>175.73880676993775</c:v>
                </c:pt>
                <c:pt idx="679">
                  <c:v>175.78174090538386</c:v>
                </c:pt>
                <c:pt idx="680">
                  <c:v>175.82412261881558</c:v>
                </c:pt>
                <c:pt idx="681">
                  <c:v>175.86595730168679</c:v>
                </c:pt>
                <c:pt idx="682">
                  <c:v>175.90725028055553</c:v>
                </c:pt>
                <c:pt idx="683">
                  <c:v>175.94800681753574</c:v>
                </c:pt>
                <c:pt idx="684">
                  <c:v>175.9882321107489</c:v>
                </c:pt>
                <c:pt idx="685">
                  <c:v>176.02793129477507</c:v>
                </c:pt>
                <c:pt idx="686">
                  <c:v>176.06710944110381</c:v>
                </c:pt>
                <c:pt idx="687">
                  <c:v>176.1057715585838</c:v>
                </c:pt>
                <c:pt idx="688">
                  <c:v>176.14392259387208</c:v>
                </c:pt>
                <c:pt idx="689">
                  <c:v>176.18156743188183</c:v>
                </c:pt>
                <c:pt idx="690">
                  <c:v>176.21871089622911</c:v>
                </c:pt>
                <c:pt idx="691">
                  <c:v>176.25535774967798</c:v>
                </c:pt>
                <c:pt idx="692">
                  <c:v>176.29151269458396</c:v>
                </c:pt>
                <c:pt idx="693">
                  <c:v>176.32718037333609</c:v>
                </c:pt>
                <c:pt idx="694">
                  <c:v>176.36236536879676</c:v>
                </c:pt>
                <c:pt idx="695">
                  <c:v>176.39707220473935</c:v>
                </c:pt>
                <c:pt idx="696">
                  <c:v>176.43130534628435</c:v>
                </c:pt>
                <c:pt idx="697">
                  <c:v>176.46506920033235</c:v>
                </c:pt>
                <c:pt idx="698">
                  <c:v>176.49836811599522</c:v>
                </c:pt>
                <c:pt idx="699">
                  <c:v>176.53120638502449</c:v>
                </c:pt>
                <c:pt idx="700">
                  <c:v>176.5635882422371</c:v>
                </c:pt>
                <c:pt idx="701">
                  <c:v>176.59551786593838</c:v>
                </c:pt>
                <c:pt idx="702">
                  <c:v>176.62699937834222</c:v>
                </c:pt>
                <c:pt idx="703">
                  <c:v>176.65803684598822</c:v>
                </c:pt>
                <c:pt idx="704">
                  <c:v>176.68863428015584</c:v>
                </c:pt>
                <c:pt idx="705">
                  <c:v>176.71879563727541</c:v>
                </c:pt>
                <c:pt idx="706">
                  <c:v>176.74852481933581</c:v>
                </c:pt>
                <c:pt idx="707">
                  <c:v>176.77782567428895</c:v>
                </c:pt>
                <c:pt idx="708">
                  <c:v>176.8067019964509</c:v>
                </c:pt>
                <c:pt idx="709">
                  <c:v>176.83515752689948</c:v>
                </c:pt>
                <c:pt idx="710">
                  <c:v>176.86319595386837</c:v>
                </c:pt>
                <c:pt idx="711">
                  <c:v>176.89082091313776</c:v>
                </c:pt>
                <c:pt idx="712">
                  <c:v>176.91803598842094</c:v>
                </c:pt>
                <c:pt idx="713">
                  <c:v>176.94484471174769</c:v>
                </c:pt>
                <c:pt idx="714">
                  <c:v>176.97125056384374</c:v>
                </c:pt>
                <c:pt idx="715">
                  <c:v>176.99725697450634</c:v>
                </c:pt>
                <c:pt idx="716">
                  <c:v>177.02286732297577</c:v>
                </c:pt>
                <c:pt idx="717">
                  <c:v>177.04808493830362</c:v>
                </c:pt>
                <c:pt idx="718">
                  <c:v>177.07291309971637</c:v>
                </c:pt>
                <c:pt idx="719">
                  <c:v>177.09735503697536</c:v>
                </c:pt>
                <c:pt idx="720">
                  <c:v>177.12141393073273</c:v>
                </c:pt>
                <c:pt idx="721">
                  <c:v>177.1450929128832</c:v>
                </c:pt>
                <c:pt idx="722">
                  <c:v>177.16839506691173</c:v>
                </c:pt>
                <c:pt idx="723">
                  <c:v>177.19132342823724</c:v>
                </c:pt>
                <c:pt idx="724">
                  <c:v>177.21388098455182</c:v>
                </c:pt>
                <c:pt idx="725">
                  <c:v>177.23607067615617</c:v>
                </c:pt>
                <c:pt idx="726">
                  <c:v>177.25789539629048</c:v>
                </c:pt>
                <c:pt idx="727">
                  <c:v>177.27935799146127</c:v>
                </c:pt>
                <c:pt idx="728">
                  <c:v>177.30046126176376</c:v>
                </c:pt>
                <c:pt idx="729">
                  <c:v>177.32120796120026</c:v>
                </c:pt>
                <c:pt idx="730">
                  <c:v>177.34160079799415</c:v>
                </c:pt>
                <c:pt idx="731">
                  <c:v>177.3616424348991</c:v>
                </c:pt>
                <c:pt idx="732">
                  <c:v>177.38133548950481</c:v>
                </c:pt>
                <c:pt idx="733">
                  <c:v>177.40068253453757</c:v>
                </c:pt>
                <c:pt idx="734">
                  <c:v>177.419686098157</c:v>
                </c:pt>
                <c:pt idx="735">
                  <c:v>177.43834866424802</c:v>
                </c:pt>
                <c:pt idx="736">
                  <c:v>177.45667267270881</c:v>
                </c:pt>
                <c:pt idx="737">
                  <c:v>177.47466051973407</c:v>
                </c:pt>
                <c:pt idx="738">
                  <c:v>177.49231455809399</c:v>
                </c:pt>
                <c:pt idx="739">
                  <c:v>177.50963709740884</c:v>
                </c:pt>
                <c:pt idx="740">
                  <c:v>177.52663040441897</c:v>
                </c:pt>
                <c:pt idx="741">
                  <c:v>177.54329670325055</c:v>
                </c:pt>
                <c:pt idx="742">
                  <c:v>177.55963817567687</c:v>
                </c:pt>
                <c:pt idx="743">
                  <c:v>177.57565696137499</c:v>
                </c:pt>
                <c:pt idx="744">
                  <c:v>177.59135515817832</c:v>
                </c:pt>
                <c:pt idx="745">
                  <c:v>177.60673482232414</c:v>
                </c:pt>
                <c:pt idx="746">
                  <c:v>177.62179796869759</c:v>
                </c:pt>
                <c:pt idx="747">
                  <c:v>177.63654657107006</c:v>
                </c:pt>
                <c:pt idx="748">
                  <c:v>177.65098256233415</c:v>
                </c:pt>
                <c:pt idx="749">
                  <c:v>177.66510783473359</c:v>
                </c:pt>
                <c:pt idx="750">
                  <c:v>177.67892424008897</c:v>
                </c:pt>
                <c:pt idx="751">
                  <c:v>177.69243359001868</c:v>
                </c:pt>
                <c:pt idx="752">
                  <c:v>177.70563765615589</c:v>
                </c:pt>
                <c:pt idx="753">
                  <c:v>177.71853817036057</c:v>
                </c:pt>
                <c:pt idx="754">
                  <c:v>177.73113682492755</c:v>
                </c:pt>
                <c:pt idx="755">
                  <c:v>177.74343527278955</c:v>
                </c:pt>
                <c:pt idx="756">
                  <c:v>177.75543512771645</c:v>
                </c:pt>
                <c:pt idx="757">
                  <c:v>177.7671379645094</c:v>
                </c:pt>
                <c:pt idx="758">
                  <c:v>177.7785453191911</c:v>
                </c:pt>
                <c:pt idx="759">
                  <c:v>177.78965868919116</c:v>
                </c:pt>
                <c:pt idx="760">
                  <c:v>177.80047953352741</c:v>
                </c:pt>
                <c:pt idx="761">
                  <c:v>177.8110092729826</c:v>
                </c:pt>
                <c:pt idx="762">
                  <c:v>177.82124929027654</c:v>
                </c:pt>
                <c:pt idx="763">
                  <c:v>177.83120093023399</c:v>
                </c:pt>
                <c:pt idx="764">
                  <c:v>177.84086549994825</c:v>
                </c:pt>
                <c:pt idx="765">
                  <c:v>177.85024426893992</c:v>
                </c:pt>
                <c:pt idx="766">
                  <c:v>177.85933846931169</c:v>
                </c:pt>
                <c:pt idx="767">
                  <c:v>177.86814929589841</c:v>
                </c:pt>
                <c:pt idx="768">
                  <c:v>177.87667790641299</c:v>
                </c:pt>
                <c:pt idx="769">
                  <c:v>177.88492542158772</c:v>
                </c:pt>
                <c:pt idx="770">
                  <c:v>177.89289292531129</c:v>
                </c:pt>
                <c:pt idx="771">
                  <c:v>177.90058146476125</c:v>
                </c:pt>
                <c:pt idx="772">
                  <c:v>177.90799205053244</c:v>
                </c:pt>
                <c:pt idx="773">
                  <c:v>177.91512565676078</c:v>
                </c:pt>
                <c:pt idx="774">
                  <c:v>177.92198322124253</c:v>
                </c:pt>
                <c:pt idx="775">
                  <c:v>177.92856564554958</c:v>
                </c:pt>
                <c:pt idx="776">
                  <c:v>177.93487379514013</c:v>
                </c:pt>
                <c:pt idx="777">
                  <c:v>177.94090849946494</c:v>
                </c:pt>
                <c:pt idx="778">
                  <c:v>177.94667055206943</c:v>
                </c:pt>
                <c:pt idx="779">
                  <c:v>177.95216071069132</c:v>
                </c:pt>
                <c:pt idx="780">
                  <c:v>177.95737969735373</c:v>
                </c:pt>
                <c:pt idx="781">
                  <c:v>177.96232819845437</c:v>
                </c:pt>
                <c:pt idx="782">
                  <c:v>177.96700686484994</c:v>
                </c:pt>
                <c:pt idx="783">
                  <c:v>177.97141631193642</c:v>
                </c:pt>
                <c:pt idx="784">
                  <c:v>177.97555711972515</c:v>
                </c:pt>
                <c:pt idx="785">
                  <c:v>177.97942983291415</c:v>
                </c:pt>
                <c:pt idx="786">
                  <c:v>177.98303496095548</c:v>
                </c:pt>
                <c:pt idx="787">
                  <c:v>177.9863729781182</c:v>
                </c:pt>
                <c:pt idx="788">
                  <c:v>177.98944432354696</c:v>
                </c:pt>
                <c:pt idx="789">
                  <c:v>177.99224940131629</c:v>
                </c:pt>
                <c:pt idx="790">
                  <c:v>177.99478858048036</c:v>
                </c:pt>
                <c:pt idx="791">
                  <c:v>177.99706219511896</c:v>
                </c:pt>
                <c:pt idx="792">
                  <c:v>177.99907054437847</c:v>
                </c:pt>
                <c:pt idx="793">
                  <c:v>178.00081389250926</c:v>
                </c:pt>
                <c:pt idx="794">
                  <c:v>178.00229246889791</c:v>
                </c:pt>
                <c:pt idx="795">
                  <c:v>178.00350646809608</c:v>
                </c:pt>
                <c:pt idx="796">
                  <c:v>178.00445604984429</c:v>
                </c:pt>
                <c:pt idx="797">
                  <c:v>178.00514133909178</c:v>
                </c:pt>
                <c:pt idx="798">
                  <c:v>178.00556242601203</c:v>
                </c:pt>
                <c:pt idx="799">
                  <c:v>178.00571936601384</c:v>
                </c:pt>
                <c:pt idx="800">
                  <c:v>178.00561217974831</c:v>
                </c:pt>
                <c:pt idx="801">
                  <c:v>178.00524085311119</c:v>
                </c:pt>
                <c:pt idx="802">
                  <c:v>178.00460533724134</c:v>
                </c:pt>
                <c:pt idx="803">
                  <c:v>178.00370554851469</c:v>
                </c:pt>
                <c:pt idx="804">
                  <c:v>178.00254136853363</c:v>
                </c:pt>
                <c:pt idx="805">
                  <c:v>178.00111264411268</c:v>
                </c:pt>
                <c:pt idx="806">
                  <c:v>177.99941918725926</c:v>
                </c:pt>
                <c:pt idx="807">
                  <c:v>177.99746077515056</c:v>
                </c:pt>
                <c:pt idx="808">
                  <c:v>177.99523715010591</c:v>
                </c:pt>
                <c:pt idx="809">
                  <c:v>177.99274801955488</c:v>
                </c:pt>
                <c:pt idx="810">
                  <c:v>177.98999305600123</c:v>
                </c:pt>
                <c:pt idx="811">
                  <c:v>177.98697189698203</c:v>
                </c:pt>
                <c:pt idx="812">
                  <c:v>177.98368414502332</c:v>
                </c:pt>
                <c:pt idx="813">
                  <c:v>177.98012936759059</c:v>
                </c:pt>
                <c:pt idx="814">
                  <c:v>177.97630709703546</c:v>
                </c:pt>
                <c:pt idx="815">
                  <c:v>177.97221683053797</c:v>
                </c:pt>
                <c:pt idx="816">
                  <c:v>177.96785803004425</c:v>
                </c:pt>
                <c:pt idx="817">
                  <c:v>177.96323012220037</c:v>
                </c:pt>
                <c:pt idx="818">
                  <c:v>177.95833249828132</c:v>
                </c:pt>
                <c:pt idx="819">
                  <c:v>177.95316451411608</c:v>
                </c:pt>
                <c:pt idx="820">
                  <c:v>177.94772549000822</c:v>
                </c:pt>
                <c:pt idx="821">
                  <c:v>177.94201471065188</c:v>
                </c:pt>
                <c:pt idx="822">
                  <c:v>177.93603142504386</c:v>
                </c:pt>
                <c:pt idx="823">
                  <c:v>177.92977484639124</c:v>
                </c:pt>
                <c:pt idx="824">
                  <c:v>177.92324415201432</c:v>
                </c:pt>
                <c:pt idx="825">
                  <c:v>177.9164384832456</c:v>
                </c:pt>
                <c:pt idx="826">
                  <c:v>177.90935694532422</c:v>
                </c:pt>
                <c:pt idx="827">
                  <c:v>177.90199860728612</c:v>
                </c:pt>
                <c:pt idx="828">
                  <c:v>177.8943625018496</c:v>
                </c:pt>
                <c:pt idx="829">
                  <c:v>177.88644762529702</c:v>
                </c:pt>
                <c:pt idx="830">
                  <c:v>177.87825293735142</c:v>
                </c:pt>
                <c:pt idx="831">
                  <c:v>177.86977736104939</c:v>
                </c:pt>
                <c:pt idx="832">
                  <c:v>177.86101978260919</c:v>
                </c:pt>
                <c:pt idx="833">
                  <c:v>177.85197905129459</c:v>
                </c:pt>
                <c:pt idx="834">
                  <c:v>177.84265397927439</c:v>
                </c:pt>
                <c:pt idx="835">
                  <c:v>177.83304334147732</c:v>
                </c:pt>
                <c:pt idx="836">
                  <c:v>177.8231458754428</c:v>
                </c:pt>
                <c:pt idx="837">
                  <c:v>177.81296028116719</c:v>
                </c:pt>
                <c:pt idx="838">
                  <c:v>177.80248522094547</c:v>
                </c:pt>
                <c:pt idx="839">
                  <c:v>177.79171931920874</c:v>
                </c:pt>
                <c:pt idx="840">
                  <c:v>177.78066116235721</c:v>
                </c:pt>
                <c:pt idx="841">
                  <c:v>177.76930929858881</c:v>
                </c:pt>
                <c:pt idx="842">
                  <c:v>177.75766223772308</c:v>
                </c:pt>
                <c:pt idx="843">
                  <c:v>177.74571845102122</c:v>
                </c:pt>
                <c:pt idx="844">
                  <c:v>177.73347637100107</c:v>
                </c:pt>
                <c:pt idx="845">
                  <c:v>177.72093439124805</c:v>
                </c:pt>
                <c:pt idx="846">
                  <c:v>177.70809086622148</c:v>
                </c:pt>
                <c:pt idx="847">
                  <c:v>177.69494411105663</c:v>
                </c:pt>
                <c:pt idx="848">
                  <c:v>177.68149240136208</c:v>
                </c:pt>
                <c:pt idx="849">
                  <c:v>177.66773397301282</c:v>
                </c:pt>
                <c:pt idx="850">
                  <c:v>177.65366702193882</c:v>
                </c:pt>
                <c:pt idx="851">
                  <c:v>177.63928970390918</c:v>
                </c:pt>
                <c:pt idx="852">
                  <c:v>177.62460013431169</c:v>
                </c:pt>
                <c:pt idx="853">
                  <c:v>177.60959638792826</c:v>
                </c:pt>
                <c:pt idx="854">
                  <c:v>177.59427649870545</c:v>
                </c:pt>
                <c:pt idx="855">
                  <c:v>177.57863845952099</c:v>
                </c:pt>
                <c:pt idx="856">
                  <c:v>177.56268022194541</c:v>
                </c:pt>
                <c:pt idx="857">
                  <c:v>177.54639969599961</c:v>
                </c:pt>
                <c:pt idx="858">
                  <c:v>177.52979474990772</c:v>
                </c:pt>
                <c:pt idx="859">
                  <c:v>177.51286320984559</c:v>
                </c:pt>
                <c:pt idx="860">
                  <c:v>177.49560285968482</c:v>
                </c:pt>
                <c:pt idx="861">
                  <c:v>177.47801144073236</c:v>
                </c:pt>
                <c:pt idx="862">
                  <c:v>177.46008665146584</c:v>
                </c:pt>
                <c:pt idx="863">
                  <c:v>177.44182614726395</c:v>
                </c:pt>
                <c:pt idx="864">
                  <c:v>177.42322754013301</c:v>
                </c:pt>
                <c:pt idx="865">
                  <c:v>177.4042883984288</c:v>
                </c:pt>
                <c:pt idx="866">
                  <c:v>177.38500624657402</c:v>
                </c:pt>
                <c:pt idx="867">
                  <c:v>177.36537856477113</c:v>
                </c:pt>
                <c:pt idx="868">
                  <c:v>177.3454027887114</c:v>
                </c:pt>
                <c:pt idx="869">
                  <c:v>177.32507630927893</c:v>
                </c:pt>
                <c:pt idx="870">
                  <c:v>177.30439647225072</c:v>
                </c:pt>
                <c:pt idx="871">
                  <c:v>177.28336057799194</c:v>
                </c:pt>
                <c:pt idx="872">
                  <c:v>177.2619658811476</c:v>
                </c:pt>
                <c:pt idx="873">
                  <c:v>177.2402095903291</c:v>
                </c:pt>
                <c:pt idx="874">
                  <c:v>177.21808886779687</c:v>
                </c:pt>
                <c:pt idx="875">
                  <c:v>177.19560082913875</c:v>
                </c:pt>
                <c:pt idx="876">
                  <c:v>177.17274254294398</c:v>
                </c:pt>
                <c:pt idx="877">
                  <c:v>177.14951103047304</c:v>
                </c:pt>
                <c:pt idx="878">
                  <c:v>177.12590326532307</c:v>
                </c:pt>
                <c:pt idx="879">
                  <c:v>177.10191617308942</c:v>
                </c:pt>
                <c:pt idx="880">
                  <c:v>177.07754663102273</c:v>
                </c:pt>
                <c:pt idx="881">
                  <c:v>177.05279146768203</c:v>
                </c:pt>
                <c:pt idx="882">
                  <c:v>177.02764746258362</c:v>
                </c:pt>
                <c:pt idx="883">
                  <c:v>177.0021113458462</c:v>
                </c:pt>
                <c:pt idx="884">
                  <c:v>176.97617979783141</c:v>
                </c:pt>
                <c:pt idx="885">
                  <c:v>176.94984944878087</c:v>
                </c:pt>
                <c:pt idx="886">
                  <c:v>176.92311687844904</c:v>
                </c:pt>
                <c:pt idx="887">
                  <c:v>176.89597861573219</c:v>
                </c:pt>
                <c:pt idx="888">
                  <c:v>176.86843113829352</c:v>
                </c:pt>
                <c:pt idx="889">
                  <c:v>176.84047087218434</c:v>
                </c:pt>
                <c:pt idx="890">
                  <c:v>176.81209419146188</c:v>
                </c:pt>
                <c:pt idx="891">
                  <c:v>176.78329741780274</c:v>
                </c:pt>
                <c:pt idx="892">
                  <c:v>176.7540768201134</c:v>
                </c:pt>
                <c:pt idx="893">
                  <c:v>176.7244286141364</c:v>
                </c:pt>
                <c:pt idx="894">
                  <c:v>176.69434896205385</c:v>
                </c:pt>
                <c:pt idx="895">
                  <c:v>176.66383397208642</c:v>
                </c:pt>
                <c:pt idx="896">
                  <c:v>176.63287969809002</c:v>
                </c:pt>
                <c:pt idx="897">
                  <c:v>176.60148213914843</c:v>
                </c:pt>
                <c:pt idx="898">
                  <c:v>176.56963723916286</c:v>
                </c:pt>
                <c:pt idx="899">
                  <c:v>176.53734088643853</c:v>
                </c:pt>
                <c:pt idx="900">
                  <c:v>176.50458891326807</c:v>
                </c:pt>
                <c:pt idx="901">
                  <c:v>176.47137709551174</c:v>
                </c:pt>
                <c:pt idx="902">
                  <c:v>176.43770115217529</c:v>
                </c:pt>
                <c:pt idx="903">
                  <c:v>176.4035567449844</c:v>
                </c:pt>
                <c:pt idx="904">
                  <c:v>176.3689394779569</c:v>
                </c:pt>
                <c:pt idx="905">
                  <c:v>176.33384489697227</c:v>
                </c:pt>
                <c:pt idx="906">
                  <c:v>176.29826848933865</c:v>
                </c:pt>
                <c:pt idx="907">
                  <c:v>176.26220568335768</c:v>
                </c:pt>
                <c:pt idx="908">
                  <c:v>176.22565184788689</c:v>
                </c:pt>
                <c:pt idx="909">
                  <c:v>176.18860229190025</c:v>
                </c:pt>
                <c:pt idx="910">
                  <c:v>176.15105226404665</c:v>
                </c:pt>
                <c:pt idx="911">
                  <c:v>176.11299695220666</c:v>
                </c:pt>
                <c:pt idx="912">
                  <c:v>176.07443148304768</c:v>
                </c:pt>
                <c:pt idx="913">
                  <c:v>176.03535092157753</c:v>
                </c:pt>
                <c:pt idx="914">
                  <c:v>175.9957502706967</c:v>
                </c:pt>
                <c:pt idx="915">
                  <c:v>175.95562447074977</c:v>
                </c:pt>
                <c:pt idx="916">
                  <c:v>175.91496839907532</c:v>
                </c:pt>
                <c:pt idx="917">
                  <c:v>175.87377686955557</c:v>
                </c:pt>
                <c:pt idx="918">
                  <c:v>175.83204463216532</c:v>
                </c:pt>
                <c:pt idx="919">
                  <c:v>175.78976637252026</c:v>
                </c:pt>
                <c:pt idx="920">
                  <c:v>175.74693671142552</c:v>
                </c:pt>
                <c:pt idx="921">
                  <c:v>175.70355020442381</c:v>
                </c:pt>
                <c:pt idx="922">
                  <c:v>175.65960134134448</c:v>
                </c:pt>
                <c:pt idx="923">
                  <c:v>175.6150845458524</c:v>
                </c:pt>
                <c:pt idx="924">
                  <c:v>175.5699941749983</c:v>
                </c:pt>
                <c:pt idx="925">
                  <c:v>175.52432451876942</c:v>
                </c:pt>
                <c:pt idx="926">
                  <c:v>175.47806979964236</c:v>
                </c:pt>
                <c:pt idx="927">
                  <c:v>175.43122417213655</c:v>
                </c:pt>
                <c:pt idx="928">
                  <c:v>175.38378172237043</c:v>
                </c:pt>
                <c:pt idx="929">
                  <c:v>175.3357364676194</c:v>
                </c:pt>
                <c:pt idx="930">
                  <c:v>175.28708235587612</c:v>
                </c:pt>
                <c:pt idx="931">
                  <c:v>175.23781326541425</c:v>
                </c:pt>
                <c:pt idx="932">
                  <c:v>175.18792300435464</c:v>
                </c:pt>
                <c:pt idx="933">
                  <c:v>175.13740531023549</c:v>
                </c:pt>
                <c:pt idx="934">
                  <c:v>175.08625384958637</c:v>
                </c:pt>
                <c:pt idx="935">
                  <c:v>175.0344622175063</c:v>
                </c:pt>
                <c:pt idx="936">
                  <c:v>174.98202393724659</c:v>
                </c:pt>
                <c:pt idx="937">
                  <c:v>174.928932459799</c:v>
                </c:pt>
                <c:pt idx="938">
                  <c:v>174.87518116348883</c:v>
                </c:pt>
                <c:pt idx="939">
                  <c:v>174.82076335357468</c:v>
                </c:pt>
                <c:pt idx="940">
                  <c:v>174.76567226185384</c:v>
                </c:pt>
                <c:pt idx="941">
                  <c:v>174.70990104627504</c:v>
                </c:pt>
                <c:pt idx="942">
                  <c:v>174.65344279055878</c:v>
                </c:pt>
                <c:pt idx="943">
                  <c:v>174.59629050382455</c:v>
                </c:pt>
                <c:pt idx="944">
                  <c:v>174.5384371202276</c:v>
                </c:pt>
                <c:pt idx="945">
                  <c:v>174.47987549860389</c:v>
                </c:pt>
                <c:pt idx="946">
                  <c:v>174.42059842212467</c:v>
                </c:pt>
                <c:pt idx="947">
                  <c:v>174.36059859796148</c:v>
                </c:pt>
                <c:pt idx="948">
                  <c:v>174.29986865696137</c:v>
                </c:pt>
                <c:pt idx="949">
                  <c:v>174.23840115333368</c:v>
                </c:pt>
                <c:pt idx="950">
                  <c:v>174.17618856434885</c:v>
                </c:pt>
                <c:pt idx="951">
                  <c:v>174.11322329004946</c:v>
                </c:pt>
                <c:pt idx="952">
                  <c:v>174.04949765297516</c:v>
                </c:pt>
                <c:pt idx="953">
                  <c:v>173.98500389790115</c:v>
                </c:pt>
                <c:pt idx="954">
                  <c:v>173.9197341915916</c:v>
                </c:pt>
                <c:pt idx="955">
                  <c:v>173.85368062256848</c:v>
                </c:pt>
                <c:pt idx="956">
                  <c:v>173.78683520089706</c:v>
                </c:pt>
                <c:pt idx="957">
                  <c:v>173.719189857988</c:v>
                </c:pt>
                <c:pt idx="958">
                  <c:v>173.65073644641768</c:v>
                </c:pt>
                <c:pt idx="959">
                  <c:v>173.58146673976759</c:v>
                </c:pt>
                <c:pt idx="960">
                  <c:v>173.51137243248294</c:v>
                </c:pt>
                <c:pt idx="961">
                  <c:v>173.44044513975223</c:v>
                </c:pt>
                <c:pt idx="962">
                  <c:v>173.36867639740839</c:v>
                </c:pt>
                <c:pt idx="963">
                  <c:v>173.29605766185227</c:v>
                </c:pt>
                <c:pt idx="964">
                  <c:v>173.22258031000027</c:v>
                </c:pt>
                <c:pt idx="965">
                  <c:v>173.14823563925577</c:v>
                </c:pt>
                <c:pt idx="966">
                  <c:v>173.073014867507</c:v>
                </c:pt>
                <c:pt idx="967">
                  <c:v>172.99690913315126</c:v>
                </c:pt>
                <c:pt idx="968">
                  <c:v>172.91990949514746</c:v>
                </c:pt>
                <c:pt idx="969">
                  <c:v>172.84200693309717</c:v>
                </c:pt>
                <c:pt idx="970">
                  <c:v>172.76319234735686</c:v>
                </c:pt>
                <c:pt idx="971">
                  <c:v>172.68345655918091</c:v>
                </c:pt>
                <c:pt idx="972">
                  <c:v>172.60279031089789</c:v>
                </c:pt>
                <c:pt idx="973">
                  <c:v>172.521184266121</c:v>
                </c:pt>
                <c:pt idx="974">
                  <c:v>172.43862900999386</c:v>
                </c:pt>
                <c:pt idx="975">
                  <c:v>172.35511504947326</c:v>
                </c:pt>
                <c:pt idx="976">
                  <c:v>172.27063281365039</c:v>
                </c:pt>
                <c:pt idx="977">
                  <c:v>172.18517265411174</c:v>
                </c:pt>
                <c:pt idx="978">
                  <c:v>172.09872484534114</c:v>
                </c:pt>
                <c:pt idx="979">
                  <c:v>172.01127958516523</c:v>
                </c:pt>
                <c:pt idx="980">
                  <c:v>171.92282699524262</c:v>
                </c:pt>
                <c:pt idx="981">
                  <c:v>171.83335712159999</c:v>
                </c:pt>
                <c:pt idx="982">
                  <c:v>171.74285993521508</c:v>
                </c:pt>
                <c:pt idx="983">
                  <c:v>171.65132533264961</c:v>
                </c:pt>
                <c:pt idx="984">
                  <c:v>171.55874313673377</c:v>
                </c:pt>
                <c:pt idx="985">
                  <c:v>171.4651030973028</c:v>
                </c:pt>
                <c:pt idx="986">
                  <c:v>171.37039489198963</c:v>
                </c:pt>
                <c:pt idx="987">
                  <c:v>171.27460812707292</c:v>
                </c:pt>
                <c:pt idx="988">
                  <c:v>171.17773233838528</c:v>
                </c:pt>
                <c:pt idx="989">
                  <c:v>171.07975699228106</c:v>
                </c:pt>
                <c:pt idx="990">
                  <c:v>170.98067148666718</c:v>
                </c:pt>
                <c:pt idx="991">
                  <c:v>170.88046515209916</c:v>
                </c:pt>
                <c:pt idx="992">
                  <c:v>170.77912725294311</c:v>
                </c:pt>
                <c:pt idx="993">
                  <c:v>170.67664698860784</c:v>
                </c:pt>
                <c:pt idx="994">
                  <c:v>170.57301349484737</c:v>
                </c:pt>
                <c:pt idx="995">
                  <c:v>170.46821584513748</c:v>
                </c:pt>
                <c:pt idx="996">
                  <c:v>170.36224305212752</c:v>
                </c:pt>
                <c:pt idx="997">
                  <c:v>170.25508406917112</c:v>
                </c:pt>
                <c:pt idx="998">
                  <c:v>170.14672779193666</c:v>
                </c:pt>
                <c:pt idx="999">
                  <c:v>170.03716306010074</c:v>
                </c:pt>
                <c:pt idx="1000">
                  <c:v>169.92637865912801</c:v>
                </c:pt>
                <c:pt idx="1001">
                  <c:v>169.81436332213724</c:v>
                </c:pt>
                <c:pt idx="1002">
                  <c:v>169.70110573185943</c:v>
                </c:pt>
                <c:pt idx="1003">
                  <c:v>169.58659452268802</c:v>
                </c:pt>
                <c:pt idx="1004">
                  <c:v>169.47081828282501</c:v>
                </c:pt>
                <c:pt idx="1005">
                  <c:v>169.35376555652556</c:v>
                </c:pt>
                <c:pt idx="1006">
                  <c:v>169.23542484644329</c:v>
                </c:pt>
                <c:pt idx="1007">
                  <c:v>169.11578461607988</c:v>
                </c:pt>
                <c:pt idx="1008">
                  <c:v>168.99483329234039</c:v>
                </c:pt>
                <c:pt idx="1009">
                  <c:v>168.87255926819881</c:v>
                </c:pt>
                <c:pt idx="1010">
                  <c:v>168.74895090547486</c:v>
                </c:pt>
                <c:pt idx="1011">
                  <c:v>168.62399653772655</c:v>
                </c:pt>
                <c:pt idx="1012">
                  <c:v>168.49768447326011</c:v>
                </c:pt>
                <c:pt idx="1013">
                  <c:v>168.37000299826121</c:v>
                </c:pt>
                <c:pt idx="1014">
                  <c:v>168.24094038004861</c:v>
                </c:pt>
                <c:pt idx="1015">
                  <c:v>168.11048487045633</c:v>
                </c:pt>
                <c:pt idx="1016">
                  <c:v>167.97862470934317</c:v>
                </c:pt>
                <c:pt idx="1017">
                  <c:v>167.84534812823665</c:v>
                </c:pt>
                <c:pt idx="1018">
                  <c:v>167.71064335411111</c:v>
                </c:pt>
                <c:pt idx="1019">
                  <c:v>167.5744986133046</c:v>
                </c:pt>
                <c:pt idx="1020">
                  <c:v>167.43690213557639</c:v>
                </c:pt>
                <c:pt idx="1021">
                  <c:v>167.29784215831</c:v>
                </c:pt>
                <c:pt idx="1022">
                  <c:v>167.15730693086215</c:v>
                </c:pt>
                <c:pt idx="1023">
                  <c:v>167.01528471906167</c:v>
                </c:pt>
                <c:pt idx="1024">
                  <c:v>166.87176380986193</c:v>
                </c:pt>
                <c:pt idx="1025">
                  <c:v>166.72673251614896</c:v>
                </c:pt>
                <c:pt idx="1026">
                  <c:v>166.58017918170614</c:v>
                </c:pt>
                <c:pt idx="1027">
                  <c:v>166.43209218634308</c:v>
                </c:pt>
                <c:pt idx="1028">
                  <c:v>166.28245995118542</c:v>
                </c:pt>
                <c:pt idx="1029">
                  <c:v>166.13127094413247</c:v>
                </c:pt>
                <c:pt idx="1030">
                  <c:v>165.97851368548348</c:v>
                </c:pt>
                <c:pt idx="1031">
                  <c:v>165.82417675373554</c:v>
                </c:pt>
                <c:pt idx="1032">
                  <c:v>165.66824879155453</c:v>
                </c:pt>
                <c:pt idx="1033">
                  <c:v>165.51071851192197</c:v>
                </c:pt>
                <c:pt idx="1034">
                  <c:v>165.35157470446146</c:v>
                </c:pt>
                <c:pt idx="1035">
                  <c:v>165.19080624194353</c:v>
                </c:pt>
                <c:pt idx="1036">
                  <c:v>165.02840208697344</c:v>
                </c:pt>
                <c:pt idx="1037">
                  <c:v>164.86435129886235</c:v>
                </c:pt>
                <c:pt idx="1038">
                  <c:v>164.69864304068392</c:v>
                </c:pt>
                <c:pt idx="1039">
                  <c:v>164.53126658651846</c:v>
                </c:pt>
                <c:pt idx="1040">
                  <c:v>164.36221132888446</c:v>
                </c:pt>
                <c:pt idx="1041">
                  <c:v>164.19146678635889</c:v>
                </c:pt>
                <c:pt idx="1042">
                  <c:v>164.01902261138855</c:v>
                </c:pt>
                <c:pt idx="1043">
                  <c:v>163.8448685982917</c:v>
                </c:pt>
                <c:pt idx="1044">
                  <c:v>163.66899469145017</c:v>
                </c:pt>
                <c:pt idx="1045">
                  <c:v>163.49139099369387</c:v>
                </c:pt>
                <c:pt idx="1046">
                  <c:v>163.31204777487511</c:v>
                </c:pt>
                <c:pt idx="1047">
                  <c:v>163.13095548063524</c:v>
                </c:pt>
                <c:pt idx="1048">
                  <c:v>162.94810474136008</c:v>
                </c:pt>
                <c:pt idx="1049">
                  <c:v>162.76348638132501</c:v>
                </c:pt>
                <c:pt idx="1050">
                  <c:v>162.57709142802872</c:v>
                </c:pt>
                <c:pt idx="1051">
                  <c:v>162.38891112171166</c:v>
                </c:pt>
                <c:pt idx="1052">
                  <c:v>162.19893692506017</c:v>
                </c:pt>
                <c:pt idx="1053">
                  <c:v>162.00716053309193</c:v>
                </c:pt>
                <c:pt idx="1054">
                  <c:v>161.8135738832205</c:v>
                </c:pt>
                <c:pt idx="1055">
                  <c:v>161.61816916549651</c:v>
                </c:pt>
                <c:pt idx="1056">
                  <c:v>161.42093883302047</c:v>
                </c:pt>
                <c:pt idx="1057">
                  <c:v>161.22187561252457</c:v>
                </c:pt>
                <c:pt idx="1058">
                  <c:v>161.0209725151185</c:v>
                </c:pt>
                <c:pt idx="1059">
                  <c:v>160.81822284719345</c:v>
                </c:pt>
                <c:pt idx="1060">
                  <c:v>160.61362022148208</c:v>
                </c:pt>
                <c:pt idx="1061">
                  <c:v>160.40715856826259</c:v>
                </c:pt>
                <c:pt idx="1062">
                  <c:v>160.19883214670705</c:v>
                </c:pt>
                <c:pt idx="1063">
                  <c:v>159.98863555636299</c:v>
                </c:pt>
                <c:pt idx="1064">
                  <c:v>159.77656374876031</c:v>
                </c:pt>
                <c:pt idx="1065">
                  <c:v>159.56261203913965</c:v>
                </c:pt>
                <c:pt idx="1066">
                  <c:v>159.34677611828741</c:v>
                </c:pt>
                <c:pt idx="1067">
                  <c:v>159.1290520644736</c:v>
                </c:pt>
                <c:pt idx="1068">
                  <c:v>158.9094363554797</c:v>
                </c:pt>
                <c:pt idx="1069">
                  <c:v>158.68792588070585</c:v>
                </c:pt>
                <c:pt idx="1070">
                  <c:v>158.4645179533486</c:v>
                </c:pt>
                <c:pt idx="1071">
                  <c:v>158.23921032263453</c:v>
                </c:pt>
                <c:pt idx="1072">
                  <c:v>158.01200118609952</c:v>
                </c:pt>
                <c:pt idx="1073">
                  <c:v>157.78288920189928</c:v>
                </c:pt>
                <c:pt idx="1074">
                  <c:v>157.55187350113806</c:v>
                </c:pt>
                <c:pt idx="1075">
                  <c:v>157.31895370020146</c:v>
                </c:pt>
                <c:pt idx="1076">
                  <c:v>157.08412991307708</c:v>
                </c:pt>
                <c:pt idx="1077">
                  <c:v>156.84740276364803</c:v>
                </c:pt>
                <c:pt idx="1078">
                  <c:v>156.60877339794507</c:v>
                </c:pt>
                <c:pt idx="1079">
                  <c:v>156.3682434963336</c:v>
                </c:pt>
                <c:pt idx="1080">
                  <c:v>156.12581528562876</c:v>
                </c:pt>
                <c:pt idx="1081">
                  <c:v>155.88149155110941</c:v>
                </c:pt>
                <c:pt idx="1082">
                  <c:v>155.63527564841746</c:v>
                </c:pt>
                <c:pt idx="1083">
                  <c:v>155.38717151532558</c:v>
                </c:pt>
                <c:pt idx="1084">
                  <c:v>155.13718368334568</c:v>
                </c:pt>
                <c:pt idx="1085">
                  <c:v>154.88531728916527</c:v>
                </c:pt>
                <c:pt idx="1086">
                  <c:v>154.63157808588423</c:v>
                </c:pt>
                <c:pt idx="1087">
                  <c:v>154.37597245403612</c:v>
                </c:pt>
                <c:pt idx="1088">
                  <c:v>154.11850741236572</c:v>
                </c:pt>
                <c:pt idx="1089">
                  <c:v>153.8591906283452</c:v>
                </c:pt>
                <c:pt idx="1090">
                  <c:v>153.5980304284025</c:v>
                </c:pt>
                <c:pt idx="1091">
                  <c:v>153.33503580783974</c:v>
                </c:pt>
                <c:pt idx="1092">
                  <c:v>153.07021644041964</c:v>
                </c:pt>
                <c:pt idx="1093">
                  <c:v>152.80358268758965</c:v>
                </c:pt>
                <c:pt idx="1094">
                  <c:v>152.53514560732884</c:v>
                </c:pt>
                <c:pt idx="1095">
                  <c:v>152.26491696258216</c:v>
                </c:pt>
                <c:pt idx="1096">
                  <c:v>151.99290922926787</c:v>
                </c:pt>
                <c:pt idx="1097">
                  <c:v>151.71913560382521</c:v>
                </c:pt>
                <c:pt idx="1098">
                  <c:v>151.44361001028071</c:v>
                </c:pt>
                <c:pt idx="1099">
                  <c:v>151.16634710680933</c:v>
                </c:pt>
                <c:pt idx="1100">
                  <c:v>150.88736229176325</c:v>
                </c:pt>
                <c:pt idx="1101">
                  <c:v>150.60667170914613</c:v>
                </c:pt>
                <c:pt idx="1102">
                  <c:v>150.32429225350501</c:v>
                </c:pt>
                <c:pt idx="1103">
                  <c:v>150.0402415742229</c:v>
                </c:pt>
                <c:pt idx="1104">
                  <c:v>149.75453807917697</c:v>
                </c:pt>
                <c:pt idx="1105">
                  <c:v>149.46720093775247</c:v>
                </c:pt>
                <c:pt idx="1106">
                  <c:v>149.17825008317888</c:v>
                </c:pt>
                <c:pt idx="1107">
                  <c:v>148.88770621417481</c:v>
                </c:pt>
                <c:pt idx="1108">
                  <c:v>148.5955907958714</c:v>
                </c:pt>
                <c:pt idx="1109">
                  <c:v>148.30192606000412</c:v>
                </c:pt>
                <c:pt idx="1110">
                  <c:v>148.00673500434453</c:v>
                </c:pt>
                <c:pt idx="1111">
                  <c:v>147.71004139135962</c:v>
                </c:pt>
                <c:pt idx="1112">
                  <c:v>147.41186974607766</c:v>
                </c:pt>
                <c:pt idx="1113">
                  <c:v>147.11224535314454</c:v>
                </c:pt>
                <c:pt idx="1114">
                  <c:v>146.81119425305954</c:v>
                </c:pt>
                <c:pt idx="1115">
                  <c:v>146.50874323757</c:v>
                </c:pt>
                <c:pt idx="1116">
                  <c:v>146.20491984421938</c:v>
                </c:pt>
                <c:pt idx="1117">
                  <c:v>145.89975235003118</c:v>
                </c:pt>
                <c:pt idx="1118">
                  <c:v>145.59326976432712</c:v>
                </c:pt>
                <c:pt idx="1119">
                  <c:v>145.28550182066283</c:v>
                </c:pt>
                <c:pt idx="1120">
                  <c:v>144.97647896788374</c:v>
                </c:pt>
                <c:pt idx="1121">
                  <c:v>144.66623236029056</c:v>
                </c:pt>
                <c:pt idx="1122">
                  <c:v>144.35479384691394</c:v>
                </c:pt>
                <c:pt idx="1123">
                  <c:v>144.04219595989943</c:v>
                </c:pt>
                <c:pt idx="1124">
                  <c:v>143.7284719020015</c:v>
                </c:pt>
                <c:pt idx="1125">
                  <c:v>143.41365553319108</c:v>
                </c:pt>
                <c:pt idx="1126">
                  <c:v>143.09778135638277</c:v>
                </c:pt>
                <c:pt idx="1127">
                  <c:v>142.78088450228486</c:v>
                </c:pt>
                <c:pt idx="1128">
                  <c:v>142.46300071338925</c:v>
                </c:pt>
                <c:pt idx="1129">
                  <c:v>142.14416632710413</c:v>
                </c:pt>
                <c:pt idx="1130">
                  <c:v>141.82441825805077</c:v>
                </c:pt>
                <c:pt idx="1131">
                  <c:v>141.50379397953066</c:v>
                </c:pt>
                <c:pt idx="1132">
                  <c:v>141.18233150419329</c:v>
                </c:pt>
                <c:pt idx="1133">
                  <c:v>140.8600693639134</c:v>
                </c:pt>
                <c:pt idx="1134">
                  <c:v>140.5370465889024</c:v>
                </c:pt>
                <c:pt idx="1135">
                  <c:v>140.21330268608236</c:v>
                </c:pt>
                <c:pt idx="1136">
                  <c:v>139.88887761674314</c:v>
                </c:pt>
                <c:pt idx="1137">
                  <c:v>139.56381177351352</c:v>
                </c:pt>
                <c:pt idx="1138">
                  <c:v>139.2381459566727</c:v>
                </c:pt>
                <c:pt idx="1139">
                  <c:v>138.91192134983916</c:v>
                </c:pt>
                <c:pt idx="1140">
                  <c:v>138.58517949506441</c:v>
                </c:pt>
                <c:pt idx="1141">
                  <c:v>138.25796226736946</c:v>
                </c:pt>
                <c:pt idx="1142">
                  <c:v>137.93031184876168</c:v>
                </c:pt>
                <c:pt idx="1143">
                  <c:v>137.60227070176609</c:v>
                </c:pt>
                <c:pt idx="1144">
                  <c:v>137.27388154251648</c:v>
                </c:pt>
                <c:pt idx="1145">
                  <c:v>136.94518731343885</c:v>
                </c:pt>
                <c:pt idx="1146">
                  <c:v>136.61623115557879</c:v>
                </c:pt>
                <c:pt idx="1147">
                  <c:v>136.28705638060788</c:v>
                </c:pt>
                <c:pt idx="1148">
                  <c:v>135.95770644255654</c:v>
                </c:pt>
                <c:pt idx="1149">
                  <c:v>135.62822490931768</c:v>
                </c:pt>
                <c:pt idx="1150">
                  <c:v>135.29865543396718</c:v>
                </c:pt>
                <c:pt idx="1151">
                  <c:v>134.96904172594495</c:v>
                </c:pt>
                <c:pt idx="1152">
                  <c:v>134.63942752214555</c:v>
                </c:pt>
                <c:pt idx="1153">
                  <c:v>134.309856557964</c:v>
                </c:pt>
                <c:pt idx="1154">
                  <c:v>133.98037253834181</c:v>
                </c:pt>
                <c:pt idx="1155">
                  <c:v>133.65101910886446</c:v>
                </c:pt>
                <c:pt idx="1156">
                  <c:v>133.32183982695167</c:v>
                </c:pt>
                <c:pt idx="1157">
                  <c:v>132.99287813318992</c:v>
                </c:pt>
                <c:pt idx="1158">
                  <c:v>132.66417732285524</c:v>
                </c:pt>
                <c:pt idx="1159">
                  <c:v>132.33578051766347</c:v>
                </c:pt>
                <c:pt idx="1160">
                  <c:v>132.00773063780437</c:v>
                </c:pt>
                <c:pt idx="1161">
                  <c:v>131.68007037429274</c:v>
                </c:pt>
                <c:pt idx="1162">
                  <c:v>131.35284216168657</c:v>
                </c:pt>
                <c:pt idx="1163">
                  <c:v>131.02608815120846</c:v>
                </c:pt>
                <c:pt idx="1164">
                  <c:v>130.69985018431873</c:v>
                </c:pt>
                <c:pt idx="1165">
                  <c:v>130.37416976676965</c:v>
                </c:pt>
                <c:pt idx="1166">
                  <c:v>130.04908804318725</c:v>
                </c:pt>
                <c:pt idx="1167">
                  <c:v>129.72464577221035</c:v>
                </c:pt>
                <c:pt idx="1168">
                  <c:v>129.40088330222997</c:v>
                </c:pt>
                <c:pt idx="1169">
                  <c:v>129.07784054775178</c:v>
                </c:pt>
                <c:pt idx="1170">
                  <c:v>128.75555696642184</c:v>
                </c:pt>
                <c:pt idx="1171">
                  <c:v>128.4340715367411</c:v>
                </c:pt>
                <c:pt idx="1172">
                  <c:v>128.11342273649507</c:v>
                </c:pt>
                <c:pt idx="1173">
                  <c:v>127.79364852192867</c:v>
                </c:pt>
                <c:pt idx="1174">
                  <c:v>127.47478630768727</c:v>
                </c:pt>
                <c:pt idx="1175">
                  <c:v>127.15687294754399</c:v>
                </c:pt>
                <c:pt idx="1176">
                  <c:v>126.83994471593513</c:v>
                </c:pt>
                <c:pt idx="1177">
                  <c:v>126.524037290324</c:v>
                </c:pt>
                <c:pt idx="1178">
                  <c:v>126.20918573440173</c:v>
                </c:pt>
                <c:pt idx="1179">
                  <c:v>125.89542448214375</c:v>
                </c:pt>
                <c:pt idx="1180">
                  <c:v>125.58278732273142</c:v>
                </c:pt>
                <c:pt idx="1181">
                  <c:v>125.27130738634966</c:v>
                </c:pt>
                <c:pt idx="1182">
                  <c:v>124.96101713086397</c:v>
                </c:pt>
                <c:pt idx="1183">
                  <c:v>124.65194832938607</c:v>
                </c:pt>
                <c:pt idx="1184">
                  <c:v>124.34413205872994</c:v>
                </c:pt>
                <c:pt idx="1185">
                  <c:v>124.03759868875592</c:v>
                </c:pt>
                <c:pt idx="1186">
                  <c:v>123.73237787260958</c:v>
                </c:pt>
                <c:pt idx="1187">
                  <c:v>123.4284985378454</c:v>
                </c:pt>
                <c:pt idx="1188">
                  <c:v>123.12598887843507</c:v>
                </c:pt>
                <c:pt idx="1189">
                  <c:v>122.82487634765116</c:v>
                </c:pt>
                <c:pt idx="1190">
                  <c:v>122.52518765182279</c:v>
                </c:pt>
                <c:pt idx="1191">
                  <c:v>122.22694874494888</c:v>
                </c:pt>
                <c:pt idx="1192">
                  <c:v>121.93018482416099</c:v>
                </c:pt>
                <c:pt idx="1193">
                  <c:v>121.63492032602258</c:v>
                </c:pt>
                <c:pt idx="1194">
                  <c:v>121.34117892365013</c:v>
                </c:pt>
                <c:pt idx="1195">
                  <c:v>121.04898352464255</c:v>
                </c:pt>
                <c:pt idx="1196">
                  <c:v>120.75835626979878</c:v>
                </c:pt>
                <c:pt idx="1197">
                  <c:v>120.46931853261242</c:v>
                </c:pt>
                <c:pt idx="1198">
                  <c:v>120.18189091951797</c:v>
                </c:pt>
                <c:pt idx="1199">
                  <c:v>119.89609327087273</c:v>
                </c:pt>
                <c:pt idx="1200">
                  <c:v>119.61194466265559</c:v>
                </c:pt>
                <c:pt idx="1201">
                  <c:v>119.32946340885491</c:v>
                </c:pt>
                <c:pt idx="1202">
                  <c:v>119.04866706453144</c:v>
                </c:pt>
                <c:pt idx="1203">
                  <c:v>118.76957242952921</c:v>
                </c:pt>
                <c:pt idx="1204">
                  <c:v>118.49219555280952</c:v>
                </c:pt>
                <c:pt idx="1205">
                  <c:v>118.2165517373914</c:v>
                </c:pt>
                <c:pt idx="1206">
                  <c:v>117.94265554586548</c:v>
                </c:pt>
                <c:pt idx="1207">
                  <c:v>117.67052080646361</c:v>
                </c:pt>
                <c:pt idx="1208">
                  <c:v>117.40016061965861</c:v>
                </c:pt>
                <c:pt idx="1209">
                  <c:v>117.13158736526593</c:v>
                </c:pt>
                <c:pt idx="1210">
                  <c:v>116.86481271002499</c:v>
                </c:pt>
                <c:pt idx="1211">
                  <c:v>116.59984761563929</c:v>
                </c:pt>
                <c:pt idx="1212">
                  <c:v>116.33670234723823</c:v>
                </c:pt>
                <c:pt idx="1213">
                  <c:v>116.07538648225204</c:v>
                </c:pt>
                <c:pt idx="1214">
                  <c:v>115.81590891966235</c:v>
                </c:pt>
                <c:pt idx="1215">
                  <c:v>115.55827788961017</c:v>
                </c:pt>
                <c:pt idx="1216">
                  <c:v>115.30250096333528</c:v>
                </c:pt>
                <c:pt idx="1217">
                  <c:v>115.04858506342504</c:v>
                </c:pt>
                <c:pt idx="1218">
                  <c:v>114.79653647434513</c:v>
                </c:pt>
                <c:pt idx="1219">
                  <c:v>114.54636085323472</c:v>
                </c:pt>
                <c:pt idx="1220">
                  <c:v>114.2980632409383</c:v>
                </c:pt>
                <c:pt idx="1221">
                  <c:v>114.05164807325522</c:v>
                </c:pt>
                <c:pt idx="1222">
                  <c:v>113.80711919238307</c:v>
                </c:pt>
                <c:pt idx="1223">
                  <c:v>113.56447985853703</c:v>
                </c:pt>
                <c:pt idx="1224">
                  <c:v>113.32373276171926</c:v>
                </c:pt>
                <c:pt idx="1225">
                  <c:v>113.0848800336243</c:v>
                </c:pt>
                <c:pt idx="1226">
                  <c:v>112.84792325965458</c:v>
                </c:pt>
                <c:pt idx="1227">
                  <c:v>112.61286349103598</c:v>
                </c:pt>
                <c:pt idx="1228">
                  <c:v>112.37970125700325</c:v>
                </c:pt>
                <c:pt idx="1229">
                  <c:v>112.1484365770506</c:v>
                </c:pt>
                <c:pt idx="1230">
                  <c:v>111.91906897321954</c:v>
                </c:pt>
                <c:pt idx="1231">
                  <c:v>111.69159748241526</c:v>
                </c:pt>
                <c:pt idx="1232">
                  <c:v>111.46602066873137</c:v>
                </c:pt>
                <c:pt idx="1233">
                  <c:v>111.24233663577101</c:v>
                </c:pt>
                <c:pt idx="1234">
                  <c:v>111.02054303894757</c:v>
                </c:pt>
                <c:pt idx="1235">
                  <c:v>110.80063709775305</c:v>
                </c:pt>
                <c:pt idx="1236">
                  <c:v>110.58261560797983</c:v>
                </c:pt>
                <c:pt idx="1237">
                  <c:v>110.36647495388546</c:v>
                </c:pt>
                <c:pt idx="1238">
                  <c:v>110.15221112028482</c:v>
                </c:pt>
                <c:pt idx="1239">
                  <c:v>109.93981970456456</c:v>
                </c:pt>
                <c:pt idx="1240">
                  <c:v>109.72929592860261</c:v>
                </c:pt>
                <c:pt idx="1241">
                  <c:v>109.52063465058819</c:v>
                </c:pt>
                <c:pt idx="1242">
                  <c:v>109.31383037673034</c:v>
                </c:pt>
                <c:pt idx="1243">
                  <c:v>109.10887727284775</c:v>
                </c:pt>
                <c:pt idx="1244">
                  <c:v>108.9057691758302</c:v>
                </c:pt>
                <c:pt idx="1245">
                  <c:v>108.70449960496575</c:v>
                </c:pt>
                <c:pt idx="1246">
                  <c:v>108.50506177312568</c:v>
                </c:pt>
                <c:pt idx="1247">
                  <c:v>108.3074485978015</c:v>
                </c:pt>
                <c:pt idx="1248">
                  <c:v>108.11165271198729</c:v>
                </c:pt>
                <c:pt idx="1249">
                  <c:v>107.91766647490265</c:v>
                </c:pt>
                <c:pt idx="1250">
                  <c:v>107.72548198255087</c:v>
                </c:pt>
                <c:pt idx="1251">
                  <c:v>107.53509107810928</c:v>
                </c:pt>
                <c:pt idx="1252">
                  <c:v>107.34648536214499</c:v>
                </c:pt>
                <c:pt idx="1253">
                  <c:v>107.15965620265509</c:v>
                </c:pt>
                <c:pt idx="1254">
                  <c:v>106.9745947449276</c:v>
                </c:pt>
                <c:pt idx="1255">
                  <c:v>106.79129192121943</c:v>
                </c:pt>
                <c:pt idx="1256">
                  <c:v>106.6097384602504</c:v>
                </c:pt>
                <c:pt idx="1257">
                  <c:v>106.42992489650993</c:v>
                </c:pt>
                <c:pt idx="1258">
                  <c:v>106.25184157937609</c:v>
                </c:pt>
                <c:pt idx="1259">
                  <c:v>106.07547868204529</c:v>
                </c:pt>
                <c:pt idx="1260">
                  <c:v>105.90082621027126</c:v>
                </c:pt>
                <c:pt idx="1261">
                  <c:v>105.72787401091365</c:v>
                </c:pt>
                <c:pt idx="1262">
                  <c:v>105.5566117802943</c:v>
                </c:pt>
                <c:pt idx="1263">
                  <c:v>105.38702907236318</c:v>
                </c:pt>
                <c:pt idx="1264">
                  <c:v>105.21911530667219</c:v>
                </c:pt>
                <c:pt idx="1265">
                  <c:v>105.05285977615894</c:v>
                </c:pt>
                <c:pt idx="1266">
                  <c:v>104.88825165473985</c:v>
                </c:pt>
                <c:pt idx="1267">
                  <c:v>104.72528000471453</c:v>
                </c:pt>
                <c:pt idx="1268">
                  <c:v>104.56393378398162</c:v>
                </c:pt>
                <c:pt idx="1269">
                  <c:v>104.40420185306733</c:v>
                </c:pt>
                <c:pt idx="1270">
                  <c:v>104.2460729819696</c:v>
                </c:pt>
                <c:pt idx="1271">
                  <c:v>104.08953585681832</c:v>
                </c:pt>
                <c:pt idx="1272">
                  <c:v>103.93457908635177</c:v>
                </c:pt>
                <c:pt idx="1273">
                  <c:v>103.78119120821547</c:v>
                </c:pt>
                <c:pt idx="1274">
                  <c:v>103.62936069508129</c:v>
                </c:pt>
                <c:pt idx="1275">
                  <c:v>103.47907596059019</c:v>
                </c:pt>
                <c:pt idx="1276">
                  <c:v>103.33032536512364</c:v>
                </c:pt>
                <c:pt idx="1277">
                  <c:v>103.18309722140052</c:v>
                </c:pt>
                <c:pt idx="1278">
                  <c:v>103.0373797999077</c:v>
                </c:pt>
                <c:pt idx="1279">
                  <c:v>102.89316133416312</c:v>
                </c:pt>
                <c:pt idx="1280">
                  <c:v>102.75043002581515</c:v>
                </c:pt>
                <c:pt idx="1281">
                  <c:v>102.609174049581</c:v>
                </c:pt>
                <c:pt idx="1282">
                  <c:v>102.46938155802755</c:v>
                </c:pt>
                <c:pt idx="1283">
                  <c:v>102.33104068619475</c:v>
                </c:pt>
                <c:pt idx="1284">
                  <c:v>102.19413955606807</c:v>
                </c:pt>
                <c:pt idx="1285">
                  <c:v>102.05866628090062</c:v>
                </c:pt>
                <c:pt idx="1286">
                  <c:v>101.92460896938729</c:v>
                </c:pt>
                <c:pt idx="1287">
                  <c:v>101.79195572969594</c:v>
                </c:pt>
                <c:pt idx="1288">
                  <c:v>101.66069467335642</c:v>
                </c:pt>
                <c:pt idx="1289">
                  <c:v>101.53081391901263</c:v>
                </c:pt>
                <c:pt idx="1290">
                  <c:v>101.40230159603723</c:v>
                </c:pt>
                <c:pt idx="1291">
                  <c:v>101.27514584801585</c:v>
                </c:pt>
                <c:pt idx="1292">
                  <c:v>101.14933483610081</c:v>
                </c:pt>
                <c:pt idx="1293">
                  <c:v>101.02485674223848</c:v>
                </c:pt>
                <c:pt idx="1294">
                  <c:v>100.90169977227295</c:v>
                </c:pt>
                <c:pt idx="1295">
                  <c:v>100.77985215892947</c:v>
                </c:pt>
                <c:pt idx="1296">
                  <c:v>100.65930216467905</c:v>
                </c:pt>
                <c:pt idx="1297">
                  <c:v>100.54003808448928</c:v>
                </c:pt>
                <c:pt idx="1298">
                  <c:v>100.42204824846191</c:v>
                </c:pt>
                <c:pt idx="1299">
                  <c:v>100.30532102436197</c:v>
                </c:pt>
                <c:pt idx="1300">
                  <c:v>100.18984482003994</c:v>
                </c:pt>
                <c:pt idx="1301">
                  <c:v>100.07560808575035</c:v>
                </c:pt>
                <c:pt idx="1302">
                  <c:v>99.962599316368994</c:v>
                </c:pt>
                <c:pt idx="1303">
                  <c:v>99.85080705351244</c:v>
                </c:pt>
                <c:pt idx="1304">
                  <c:v>99.740219887561139</c:v>
                </c:pt>
                <c:pt idx="1305">
                  <c:v>99.630826459590054</c:v>
                </c:pt>
                <c:pt idx="1306">
                  <c:v>99.522615463208552</c:v>
                </c:pt>
                <c:pt idx="1307">
                  <c:v>99.415575646312163</c:v>
                </c:pt>
                <c:pt idx="1308">
                  <c:v>99.309695812749396</c:v>
                </c:pt>
                <c:pt idx="1309">
                  <c:v>99.204964823905442</c:v>
                </c:pt>
                <c:pt idx="1310">
                  <c:v>99.101371600204558</c:v>
                </c:pt>
                <c:pt idx="1311">
                  <c:v>98.998905122535731</c:v>
                </c:pt>
                <c:pt idx="1312">
                  <c:v>98.897554433600902</c:v>
                </c:pt>
                <c:pt idx="1313">
                  <c:v>98.797308639190902</c:v>
                </c:pt>
                <c:pt idx="1314">
                  <c:v>98.698156909389027</c:v>
                </c:pt>
                <c:pt idx="1315">
                  <c:v>98.600088479706741</c:v>
                </c:pt>
                <c:pt idx="1316">
                  <c:v>98.503092652150869</c:v>
                </c:pt>
                <c:pt idx="1317">
                  <c:v>98.40715879622708</c:v>
                </c:pt>
                <c:pt idx="1318">
                  <c:v>98.31227634987998</c:v>
                </c:pt>
                <c:pt idx="1319">
                  <c:v>98.218434820373034</c:v>
                </c:pt>
                <c:pt idx="1320">
                  <c:v>98.125623785108573</c:v>
                </c:pt>
                <c:pt idx="1321">
                  <c:v>98.033832892392198</c:v>
                </c:pt>
                <c:pt idx="1322">
                  <c:v>97.943051862141076</c:v>
                </c:pt>
                <c:pt idx="1323">
                  <c:v>97.853270486539927</c:v>
                </c:pt>
                <c:pt idx="1324">
                  <c:v>97.764478630644874</c:v>
                </c:pt>
                <c:pt idx="1325">
                  <c:v>97.67666623293826</c:v>
                </c:pt>
                <c:pt idx="1326">
                  <c:v>97.589823305835267</c:v>
                </c:pt>
                <c:pt idx="1327">
                  <c:v>97.50393993614442</c:v>
                </c:pt>
                <c:pt idx="1328">
                  <c:v>97.419006285483164</c:v>
                </c:pt>
                <c:pt idx="1329">
                  <c:v>97.335012590650919</c:v>
                </c:pt>
                <c:pt idx="1330">
                  <c:v>97.251949163960148</c:v>
                </c:pt>
                <c:pt idx="1331">
                  <c:v>97.169806393527551</c:v>
                </c:pt>
                <c:pt idx="1332">
                  <c:v>97.088574743527005</c:v>
                </c:pt>
                <c:pt idx="1333">
                  <c:v>97.008244754405055</c:v>
                </c:pt>
                <c:pt idx="1334">
                  <c:v>96.928807043060743</c:v>
                </c:pt>
                <c:pt idx="1335">
                  <c:v>96.850252302991095</c:v>
                </c:pt>
                <c:pt idx="1336">
                  <c:v>96.772571304403741</c:v>
                </c:pt>
                <c:pt idx="1337">
                  <c:v>96.695754894297266</c:v>
                </c:pt>
                <c:pt idx="1338">
                  <c:v>96.61979399651139</c:v>
                </c:pt>
                <c:pt idx="1339">
                  <c:v>96.544679611747597</c:v>
                </c:pt>
                <c:pt idx="1340">
                  <c:v>96.470402817561677</c:v>
                </c:pt>
                <c:pt idx="1341">
                  <c:v>96.396954768329095</c:v>
                </c:pt>
                <c:pt idx="1342">
                  <c:v>96.324326695184524</c:v>
                </c:pt>
                <c:pt idx="1343">
                  <c:v>96.252509905936165</c:v>
                </c:pt>
                <c:pt idx="1344">
                  <c:v>96.181495784956795</c:v>
                </c:pt>
                <c:pt idx="1345">
                  <c:v>96.111275793051163</c:v>
                </c:pt>
                <c:pt idx="1346">
                  <c:v>96.041841467302461</c:v>
                </c:pt>
                <c:pt idx="1347">
                  <c:v>95.973184420896757</c:v>
                </c:pt>
                <c:pt idx="1348">
                  <c:v>95.905296342928452</c:v>
                </c:pt>
                <c:pt idx="1349">
                  <c:v>95.838168998185836</c:v>
                </c:pt>
                <c:pt idx="1350">
                  <c:v>95.771794226918786</c:v>
                </c:pt>
                <c:pt idx="1351">
                  <c:v>95.706163944588695</c:v>
                </c:pt>
                <c:pt idx="1352">
                  <c:v>95.641270141602249</c:v>
                </c:pt>
                <c:pt idx="1353">
                  <c:v>95.577104883028724</c:v>
                </c:pt>
                <c:pt idx="1354">
                  <c:v>95.513660308302761</c:v>
                </c:pt>
                <c:pt idx="1355">
                  <c:v>95.450928630912259</c:v>
                </c:pt>
                <c:pt idx="1356">
                  <c:v>95.388902138072908</c:v>
                </c:pt>
                <c:pt idx="1357">
                  <c:v>95.327573190389828</c:v>
                </c:pt>
                <c:pt idx="1358">
                  <c:v>95.266934221506531</c:v>
                </c:pt>
                <c:pt idx="1359">
                  <c:v>95.20697773774242</c:v>
                </c:pt>
                <c:pt idx="1360">
                  <c:v>95.147696317719095</c:v>
                </c:pt>
                <c:pt idx="1361">
                  <c:v>95.089082611976679</c:v>
                </c:pt>
                <c:pt idx="1362">
                  <c:v>95.031129342579248</c:v>
                </c:pt>
                <c:pt idx="1363">
                  <c:v>94.97382930271192</c:v>
                </c:pt>
                <c:pt idx="1364">
                  <c:v>94.917175356268771</c:v>
                </c:pt>
                <c:pt idx="1365">
                  <c:v>94.861160437432204</c:v>
                </c:pt>
                <c:pt idx="1366">
                  <c:v>94.805777550244969</c:v>
                </c:pt>
                <c:pt idx="1367">
                  <c:v>94.751019768174444</c:v>
                </c:pt>
                <c:pt idx="1368">
                  <c:v>94.696880233670768</c:v>
                </c:pt>
                <c:pt idx="1369">
                  <c:v>94.643352157717743</c:v>
                </c:pt>
                <c:pt idx="1370">
                  <c:v>94.590428819378317</c:v>
                </c:pt>
                <c:pt idx="1371">
                  <c:v>94.538103565334566</c:v>
                </c:pt>
                <c:pt idx="1372">
                  <c:v>94.486369809422172</c:v>
                </c:pt>
                <c:pt idx="1373">
                  <c:v>94.435221032160499</c:v>
                </c:pt>
                <c:pt idx="1374">
                  <c:v>94.384650780278292</c:v>
                </c:pt>
                <c:pt idx="1375">
                  <c:v>94.334652666235002</c:v>
                </c:pt>
                <c:pt idx="1376">
                  <c:v>94.285220367738944</c:v>
                </c:pt>
                <c:pt idx="1377">
                  <c:v>94.236347627261821</c:v>
                </c:pt>
                <c:pt idx="1378">
                  <c:v>94.188028251550207</c:v>
                </c:pt>
                <c:pt idx="1379">
                  <c:v>94.140256111134605</c:v>
                </c:pt>
                <c:pt idx="1380">
                  <c:v>94.093025139835746</c:v>
                </c:pt>
                <c:pt idx="1381">
                  <c:v>94.046329334269089</c:v>
                </c:pt>
                <c:pt idx="1382">
                  <c:v>94.000162753347325</c:v>
                </c:pt>
                <c:pt idx="1383">
                  <c:v>93.954519517781151</c:v>
                </c:pt>
                <c:pt idx="1384">
                  <c:v>93.909393809579058</c:v>
                </c:pt>
                <c:pt idx="1385">
                  <c:v>93.864779871545736</c:v>
                </c:pt>
                <c:pt idx="1386">
                  <c:v>93.820672006779731</c:v>
                </c:pt>
                <c:pt idx="1387">
                  <c:v>93.777064578170439</c:v>
                </c:pt>
                <c:pt idx="1388">
                  <c:v>93.733952007894885</c:v>
                </c:pt>
                <c:pt idx="1389">
                  <c:v>93.691328776913736</c:v>
                </c:pt>
                <c:pt idx="1390">
                  <c:v>93.649189424468133</c:v>
                </c:pt>
                <c:pt idx="1391">
                  <c:v>93.607528547575697</c:v>
                </c:pt>
                <c:pt idx="1392">
                  <c:v>93.566340800527925</c:v>
                </c:pt>
                <c:pt idx="1393">
                  <c:v>93.52562089438716</c:v>
                </c:pt>
                <c:pt idx="1394">
                  <c:v>93.485363596485001</c:v>
                </c:pt>
                <c:pt idx="1395">
                  <c:v>93.445563729920963</c:v>
                </c:pt>
                <c:pt idx="1396">
                  <c:v>93.406216173062589</c:v>
                </c:pt>
                <c:pt idx="1397">
                  <c:v>93.367315859046414</c:v>
                </c:pt>
                <c:pt idx="1398">
                  <c:v>93.328857775280298</c:v>
                </c:pt>
                <c:pt idx="1399">
                  <c:v>93.290836962947139</c:v>
                </c:pt>
                <c:pt idx="1400">
                  <c:v>93.253248516510212</c:v>
                </c:pt>
              </c:numCache>
            </c:numRef>
          </c:yVal>
          <c:smooth val="1"/>
        </c:ser>
        <c:dLbls>
          <c:showLegendKey val="0"/>
          <c:showVal val="0"/>
          <c:showCatName val="0"/>
          <c:showSerName val="0"/>
          <c:showPercent val="0"/>
          <c:showBubbleSize val="0"/>
        </c:dLbls>
        <c:axId val="131981888"/>
        <c:axId val="131982464"/>
      </c:scatterChart>
      <c:valAx>
        <c:axId val="49126720"/>
        <c:scaling>
          <c:logBase val="10"/>
          <c:orientation val="minMax"/>
          <c:max val="100000"/>
          <c:min val="1.0000000000000005E-2"/>
        </c:scaling>
        <c:delete val="0"/>
        <c:axPos val="b"/>
        <c:minorGridlines/>
        <c:title>
          <c:tx>
            <c:rich>
              <a:bodyPr/>
              <a:lstStyle/>
              <a:p>
                <a:pPr>
                  <a:defRPr sz="1100"/>
                </a:pPr>
                <a:r>
                  <a:rPr lang="en-US" sz="1100"/>
                  <a:t>Frequency (kHz)</a:t>
                </a:r>
              </a:p>
            </c:rich>
          </c:tx>
          <c:layout/>
          <c:overlay val="0"/>
          <c:spPr>
            <a:noFill/>
            <a:ln w="25400">
              <a:noFill/>
            </a:ln>
          </c:spPr>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1981312"/>
        <c:crossesAt val="-1000"/>
        <c:crossBetween val="midCat"/>
      </c:valAx>
      <c:valAx>
        <c:axId val="131981312"/>
        <c:scaling>
          <c:orientation val="minMax"/>
        </c:scaling>
        <c:delete val="0"/>
        <c:axPos val="l"/>
        <c:majorGridlines/>
        <c:title>
          <c:tx>
            <c:rich>
              <a:bodyPr rot="-5400000" vert="horz"/>
              <a:lstStyle/>
              <a:p>
                <a:pPr>
                  <a:defRPr sz="1100"/>
                </a:pPr>
                <a:r>
                  <a:rPr lang="en-US" sz="1100"/>
                  <a:t>Gain (dB)</a:t>
                </a:r>
              </a:p>
            </c:rich>
          </c:tx>
          <c:layout/>
          <c:overlay val="0"/>
          <c:spPr>
            <a:noFill/>
            <a:ln w="25400">
              <a:noFill/>
            </a:ln>
          </c:spPr>
        </c:title>
        <c:numFmt formatCode="General" sourceLinked="1"/>
        <c:majorTickMark val="out"/>
        <c:minorTickMark val="none"/>
        <c:tickLblPos val="nextTo"/>
        <c:crossAx val="49126720"/>
        <c:crossesAt val="1.0000000000000112E-4"/>
        <c:crossBetween val="midCat"/>
      </c:valAx>
      <c:valAx>
        <c:axId val="131981888"/>
        <c:scaling>
          <c:logBase val="10"/>
          <c:orientation val="minMax"/>
        </c:scaling>
        <c:delete val="1"/>
        <c:axPos val="b"/>
        <c:numFmt formatCode="General" sourceLinked="1"/>
        <c:majorTickMark val="out"/>
        <c:minorTickMark val="none"/>
        <c:tickLblPos val="none"/>
        <c:crossAx val="131982464"/>
        <c:crosses val="autoZero"/>
        <c:crossBetween val="midCat"/>
      </c:valAx>
      <c:valAx>
        <c:axId val="131982464"/>
        <c:scaling>
          <c:orientation val="minMax"/>
        </c:scaling>
        <c:delete val="0"/>
        <c:axPos val="r"/>
        <c:numFmt formatCode="General" sourceLinked="1"/>
        <c:majorTickMark val="out"/>
        <c:minorTickMark val="none"/>
        <c:tickLblPos val="nextTo"/>
        <c:crossAx val="131981888"/>
        <c:crosses val="max"/>
        <c:crossBetween val="midCat"/>
        <c:majorUnit val="45"/>
        <c:minorUnit val="5"/>
      </c:valAx>
    </c:plotArea>
    <c:legend>
      <c:legendPos val="r"/>
      <c:layout>
        <c:manualLayout>
          <c:xMode val="edge"/>
          <c:yMode val="edge"/>
          <c:x val="0.12624584717608112"/>
          <c:y val="0.74193548387096753"/>
          <c:w val="0.15946843853820955"/>
          <c:h val="9.1081593927893736E-2"/>
        </c:manualLayout>
      </c:layout>
      <c:overlay val="0"/>
      <c:spPr>
        <a:solidFill>
          <a:schemeClr val="bg1"/>
        </a:solidFill>
      </c:spPr>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Total System</a:t>
            </a:r>
          </a:p>
        </c:rich>
      </c:tx>
      <c:layout>
        <c:manualLayout>
          <c:xMode val="edge"/>
          <c:yMode val="edge"/>
          <c:x val="0.40496534145435481"/>
          <c:y val="0"/>
        </c:manualLayout>
      </c:layout>
      <c:overlay val="1"/>
      <c:spPr>
        <a:noFill/>
        <a:ln w="25400">
          <a:noFill/>
        </a:ln>
      </c:spPr>
    </c:title>
    <c:autoTitleDeleted val="0"/>
    <c:plotArea>
      <c:layout>
        <c:manualLayout>
          <c:layoutTarget val="inner"/>
          <c:xMode val="edge"/>
          <c:yMode val="edge"/>
          <c:x val="0.10401583522989855"/>
          <c:y val="8.6280884718632198E-2"/>
          <c:w val="0.83032603482704159"/>
          <c:h val="0.78455617146528356"/>
        </c:manualLayout>
      </c:layout>
      <c:scatterChart>
        <c:scatterStyle val="smoothMarker"/>
        <c:varyColors val="0"/>
        <c:ser>
          <c:idx val="1"/>
          <c:order val="0"/>
          <c:tx>
            <c:strRef>
              <c:f>'Control Loop'!$I$37</c:f>
              <c:strCache>
                <c:ptCount val="1"/>
                <c:pt idx="0">
                  <c:v>Total gain</c:v>
                </c:pt>
              </c:strCache>
            </c:strRef>
          </c:tx>
          <c:spPr>
            <a:ln>
              <a:solidFill>
                <a:srgbClr val="4F81BD"/>
              </a:solidFill>
            </a:ln>
          </c:spPr>
          <c:marker>
            <c:symbol val="none"/>
          </c:marker>
          <c:xVal>
            <c:numRef>
              <c:f>'Control Loop'!$D$38:$D$1438</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Loop'!$I$38:$I$1438</c:f>
              <c:numCache>
                <c:formatCode>General</c:formatCode>
                <c:ptCount val="1401"/>
                <c:pt idx="0">
                  <c:v>77.454935899777723</c:v>
                </c:pt>
                <c:pt idx="1">
                  <c:v>77.35489213922645</c:v>
                </c:pt>
                <c:pt idx="2">
                  <c:v>77.254847359888601</c:v>
                </c:pt>
                <c:pt idx="3">
                  <c:v>77.154801538058422</c:v>
                </c:pt>
                <c:pt idx="4">
                  <c:v>77.054754649479264</c:v>
                </c:pt>
                <c:pt idx="5">
                  <c:v>76.954706669330406</c:v>
                </c:pt>
                <c:pt idx="6">
                  <c:v>76.854657572214705</c:v>
                </c:pt>
                <c:pt idx="7">
                  <c:v>76.754607332144289</c:v>
                </c:pt>
                <c:pt idx="8">
                  <c:v>76.654555922527734</c:v>
                </c:pt>
                <c:pt idx="9">
                  <c:v>76.554503316155603</c:v>
                </c:pt>
                <c:pt idx="10">
                  <c:v>76.454449485186046</c:v>
                </c:pt>
                <c:pt idx="11">
                  <c:v>76.35439440113052</c:v>
                </c:pt>
                <c:pt idx="12">
                  <c:v>76.254338034838639</c:v>
                </c:pt>
                <c:pt idx="13">
                  <c:v>76.154280356482317</c:v>
                </c:pt>
                <c:pt idx="14">
                  <c:v>76.054221335541172</c:v>
                </c:pt>
                <c:pt idx="15">
                  <c:v>75.954160940785414</c:v>
                </c:pt>
                <c:pt idx="16">
                  <c:v>75.854099140260161</c:v>
                </c:pt>
                <c:pt idx="17">
                  <c:v>75.754035901267841</c:v>
                </c:pt>
                <c:pt idx="18">
                  <c:v>75.653971190352181</c:v>
                </c:pt>
                <c:pt idx="19">
                  <c:v>75.553904973279316</c:v>
                </c:pt>
                <c:pt idx="20">
                  <c:v>75.45383721502067</c:v>
                </c:pt>
                <c:pt idx="21">
                  <c:v>75.353767879734505</c:v>
                </c:pt>
                <c:pt idx="22">
                  <c:v>75.253696930746543</c:v>
                </c:pt>
                <c:pt idx="23">
                  <c:v>75.153624330531287</c:v>
                </c:pt>
                <c:pt idx="24">
                  <c:v>75.05355004069196</c:v>
                </c:pt>
                <c:pt idx="25">
                  <c:v>74.953474021940494</c:v>
                </c:pt>
                <c:pt idx="26">
                  <c:v>74.853396234077252</c:v>
                </c:pt>
                <c:pt idx="27">
                  <c:v>74.753316635968929</c:v>
                </c:pt>
                <c:pt idx="28">
                  <c:v>74.653235185528274</c:v>
                </c:pt>
                <c:pt idx="29">
                  <c:v>74.553151839690941</c:v>
                </c:pt>
                <c:pt idx="30">
                  <c:v>74.453066554393644</c:v>
                </c:pt>
                <c:pt idx="31">
                  <c:v>74.352979284550585</c:v>
                </c:pt>
                <c:pt idx="32">
                  <c:v>74.252889984030091</c:v>
                </c:pt>
                <c:pt idx="33">
                  <c:v>74.152798605630551</c:v>
                </c:pt>
                <c:pt idx="34">
                  <c:v>74.052705101055338</c:v>
                </c:pt>
                <c:pt idx="35">
                  <c:v>73.95260942088774</c:v>
                </c:pt>
                <c:pt idx="36">
                  <c:v>73.852511514565137</c:v>
                </c:pt>
                <c:pt idx="37">
                  <c:v>73.752411330352388</c:v>
                </c:pt>
                <c:pt idx="38">
                  <c:v>73.652308815314996</c:v>
                </c:pt>
                <c:pt idx="39">
                  <c:v>73.552203915291415</c:v>
                </c:pt>
                <c:pt idx="40">
                  <c:v>73.452096574864186</c:v>
                </c:pt>
                <c:pt idx="41">
                  <c:v>73.351986737332055</c:v>
                </c:pt>
                <c:pt idx="42">
                  <c:v>73.25187434467918</c:v>
                </c:pt>
                <c:pt idx="43">
                  <c:v>73.151759337545712</c:v>
                </c:pt>
                <c:pt idx="44">
                  <c:v>73.051641655196391</c:v>
                </c:pt>
                <c:pt idx="45">
                  <c:v>72.951521235488883</c:v>
                </c:pt>
                <c:pt idx="46">
                  <c:v>72.851398014841564</c:v>
                </c:pt>
                <c:pt idx="47">
                  <c:v>72.751271928200282</c:v>
                </c:pt>
                <c:pt idx="48">
                  <c:v>72.651142909004477</c:v>
                </c:pt>
                <c:pt idx="49">
                  <c:v>72.551010889151925</c:v>
                </c:pt>
                <c:pt idx="50">
                  <c:v>72.450875798964603</c:v>
                </c:pt>
                <c:pt idx="51">
                  <c:v>72.350737567150929</c:v>
                </c:pt>
                <c:pt idx="52">
                  <c:v>72.250596120769956</c:v>
                </c:pt>
                <c:pt idx="53">
                  <c:v>72.15045138519227</c:v>
                </c:pt>
                <c:pt idx="54">
                  <c:v>72.050303284062039</c:v>
                </c:pt>
                <c:pt idx="55">
                  <c:v>71.950151739257208</c:v>
                </c:pt>
                <c:pt idx="56">
                  <c:v>71.849996670848583</c:v>
                </c:pt>
                <c:pt idx="57">
                  <c:v>71.749837997058634</c:v>
                </c:pt>
                <c:pt idx="58">
                  <c:v>71.649675634218909</c:v>
                </c:pt>
                <c:pt idx="59">
                  <c:v>71.549509496726756</c:v>
                </c:pt>
                <c:pt idx="60">
                  <c:v>71.449339497001034</c:v>
                </c:pt>
                <c:pt idx="61">
                  <c:v>71.349165545436549</c:v>
                </c:pt>
                <c:pt idx="62">
                  <c:v>71.248987550357626</c:v>
                </c:pt>
                <c:pt idx="63">
                  <c:v>71.14880541797092</c:v>
                </c:pt>
                <c:pt idx="64">
                  <c:v>71.048619052316823</c:v>
                </c:pt>
                <c:pt idx="65">
                  <c:v>70.948428355219789</c:v>
                </c:pt>
                <c:pt idx="66">
                  <c:v>70.848233226237539</c:v>
                </c:pt>
                <c:pt idx="67">
                  <c:v>70.748033562609578</c:v>
                </c:pt>
                <c:pt idx="68">
                  <c:v>70.647829259203732</c:v>
                </c:pt>
                <c:pt idx="69">
                  <c:v>70.547620208462206</c:v>
                </c:pt>
                <c:pt idx="70">
                  <c:v>70.447406300346302</c:v>
                </c:pt>
                <c:pt idx="71">
                  <c:v>70.347187422279461</c:v>
                </c:pt>
                <c:pt idx="72">
                  <c:v>70.246963459089358</c:v>
                </c:pt>
                <c:pt idx="73">
                  <c:v>70.146734292948864</c:v>
                </c:pt>
                <c:pt idx="74">
                  <c:v>70.046499803315754</c:v>
                </c:pt>
                <c:pt idx="75">
                  <c:v>69.946259866869838</c:v>
                </c:pt>
                <c:pt idx="76">
                  <c:v>69.846014357451054</c:v>
                </c:pt>
                <c:pt idx="77">
                  <c:v>69.745763145993607</c:v>
                </c:pt>
                <c:pt idx="78">
                  <c:v>69.645506100460878</c:v>
                </c:pt>
                <c:pt idx="79">
                  <c:v>69.545243085777003</c:v>
                </c:pt>
                <c:pt idx="80">
                  <c:v>69.444973963758031</c:v>
                </c:pt>
                <c:pt idx="81">
                  <c:v>69.344698593041826</c:v>
                </c:pt>
                <c:pt idx="82">
                  <c:v>69.244416829015222</c:v>
                </c:pt>
                <c:pt idx="83">
                  <c:v>69.144128523740719</c:v>
                </c:pt>
                <c:pt idx="84">
                  <c:v>69.043833525881112</c:v>
                </c:pt>
                <c:pt idx="85">
                  <c:v>68.943531680621845</c:v>
                </c:pt>
                <c:pt idx="86">
                  <c:v>68.843222829593202</c:v>
                </c:pt>
                <c:pt idx="87">
                  <c:v>68.742906810788995</c:v>
                </c:pt>
                <c:pt idx="88">
                  <c:v>68.642583458485205</c:v>
                </c:pt>
                <c:pt idx="89">
                  <c:v>68.542252603154864</c:v>
                </c:pt>
                <c:pt idx="90">
                  <c:v>68.441914071383394</c:v>
                </c:pt>
                <c:pt idx="91">
                  <c:v>68.341567685779793</c:v>
                </c:pt>
                <c:pt idx="92">
                  <c:v>68.241213264887818</c:v>
                </c:pt>
                <c:pt idx="93">
                  <c:v>68.140850623093982</c:v>
                </c:pt>
                <c:pt idx="94">
                  <c:v>68.040479570533847</c:v>
                </c:pt>
                <c:pt idx="95">
                  <c:v>67.940099912996715</c:v>
                </c:pt>
                <c:pt idx="96">
                  <c:v>67.839711451827853</c:v>
                </c:pt>
                <c:pt idx="97">
                  <c:v>67.739313983828538</c:v>
                </c:pt>
                <c:pt idx="98">
                  <c:v>67.638907301154347</c:v>
                </c:pt>
                <c:pt idx="99">
                  <c:v>67.538491191210909</c:v>
                </c:pt>
                <c:pt idx="100">
                  <c:v>67.438065436547362</c:v>
                </c:pt>
                <c:pt idx="101">
                  <c:v>67.337629814747913</c:v>
                </c:pt>
                <c:pt idx="102">
                  <c:v>67.237184098320867</c:v>
                </c:pt>
                <c:pt idx="103">
                  <c:v>67.136728054585248</c:v>
                </c:pt>
                <c:pt idx="104">
                  <c:v>67.036261445554544</c:v>
                </c:pt>
                <c:pt idx="105">
                  <c:v>66.935784027819651</c:v>
                </c:pt>
                <c:pt idx="106">
                  <c:v>66.835295552426786</c:v>
                </c:pt>
                <c:pt idx="107">
                  <c:v>66.734795764755006</c:v>
                </c:pt>
                <c:pt idx="108">
                  <c:v>66.6342844043903</c:v>
                </c:pt>
                <c:pt idx="109">
                  <c:v>66.533761204996665</c:v>
                </c:pt>
                <c:pt idx="110">
                  <c:v>66.43322589418527</c:v>
                </c:pt>
                <c:pt idx="111">
                  <c:v>66.332678193380303</c:v>
                </c:pt>
                <c:pt idx="112">
                  <c:v>66.232117817681939</c:v>
                </c:pt>
                <c:pt idx="113">
                  <c:v>66.13154447572731</c:v>
                </c:pt>
                <c:pt idx="114">
                  <c:v>66.030957869547592</c:v>
                </c:pt>
                <c:pt idx="115">
                  <c:v>65.930357694422383</c:v>
                </c:pt>
                <c:pt idx="116">
                  <c:v>65.829743638731543</c:v>
                </c:pt>
                <c:pt idx="117">
                  <c:v>65.729115383803645</c:v>
                </c:pt>
                <c:pt idx="118">
                  <c:v>65.628472603761281</c:v>
                </c:pt>
                <c:pt idx="119">
                  <c:v>65.527814965363021</c:v>
                </c:pt>
                <c:pt idx="120">
                  <c:v>65.427142127842757</c:v>
                </c:pt>
                <c:pt idx="121">
                  <c:v>65.326453742745457</c:v>
                </c:pt>
                <c:pt idx="122">
                  <c:v>65.225749453759434</c:v>
                </c:pt>
                <c:pt idx="123">
                  <c:v>65.12502889654499</c:v>
                </c:pt>
                <c:pt idx="124">
                  <c:v>65.024291698560702</c:v>
                </c:pt>
                <c:pt idx="125">
                  <c:v>64.92353747888518</c:v>
                </c:pt>
                <c:pt idx="126">
                  <c:v>64.822765848035829</c:v>
                </c:pt>
                <c:pt idx="127">
                  <c:v>64.721976407783558</c:v>
                </c:pt>
                <c:pt idx="128">
                  <c:v>64.621168750964301</c:v>
                </c:pt>
                <c:pt idx="129">
                  <c:v>64.520342461286518</c:v>
                </c:pt>
                <c:pt idx="130">
                  <c:v>64.419497113135264</c:v>
                </c:pt>
                <c:pt idx="131">
                  <c:v>64.31863227137211</c:v>
                </c:pt>
                <c:pt idx="132">
                  <c:v>64.217747491131604</c:v>
                </c:pt>
                <c:pt idx="133">
                  <c:v>64.116842317612452</c:v>
                </c:pt>
                <c:pt idx="134">
                  <c:v>64.015916285867505</c:v>
                </c:pt>
                <c:pt idx="135">
                  <c:v>63.914968920586617</c:v>
                </c:pt>
                <c:pt idx="136">
                  <c:v>63.813999735877402</c:v>
                </c:pt>
                <c:pt idx="137">
                  <c:v>63.713008235040931</c:v>
                </c:pt>
                <c:pt idx="138">
                  <c:v>63.611993910343926</c:v>
                </c:pt>
                <c:pt idx="139">
                  <c:v>63.510956242786051</c:v>
                </c:pt>
                <c:pt idx="140">
                  <c:v>63.409894701863053</c:v>
                </c:pt>
                <c:pt idx="141">
                  <c:v>63.308808745326189</c:v>
                </c:pt>
                <c:pt idx="142">
                  <c:v>63.207697818936133</c:v>
                </c:pt>
                <c:pt idx="143">
                  <c:v>63.106561356213348</c:v>
                </c:pt>
                <c:pt idx="144">
                  <c:v>63.005398778183789</c:v>
                </c:pt>
                <c:pt idx="145">
                  <c:v>62.904209493119431</c:v>
                </c:pt>
                <c:pt idx="146">
                  <c:v>62.802992896275725</c:v>
                </c:pt>
                <c:pt idx="147">
                  <c:v>62.70174836962174</c:v>
                </c:pt>
                <c:pt idx="148">
                  <c:v>62.60047528156926</c:v>
                </c:pt>
                <c:pt idx="149">
                  <c:v>62.49917298669358</c:v>
                </c:pt>
                <c:pt idx="150">
                  <c:v>62.39784082545232</c:v>
                </c:pt>
                <c:pt idx="151">
                  <c:v>62.2964781238976</c:v>
                </c:pt>
                <c:pt idx="152">
                  <c:v>62.195084193384332</c:v>
                </c:pt>
                <c:pt idx="153">
                  <c:v>62.09365833027384</c:v>
                </c:pt>
                <c:pt idx="154">
                  <c:v>61.992199815631366</c:v>
                </c:pt>
                <c:pt idx="155">
                  <c:v>61.890707914920668</c:v>
                </c:pt>
                <c:pt idx="156">
                  <c:v>61.789181877691263</c:v>
                </c:pt>
                <c:pt idx="157">
                  <c:v>61.687620937263226</c:v>
                </c:pt>
                <c:pt idx="158">
                  <c:v>61.586024310404852</c:v>
                </c:pt>
                <c:pt idx="159">
                  <c:v>61.484391197006829</c:v>
                </c:pt>
                <c:pt idx="160">
                  <c:v>61.382720779750713</c:v>
                </c:pt>
                <c:pt idx="161">
                  <c:v>61.281012223773125</c:v>
                </c:pt>
                <c:pt idx="162">
                  <c:v>61.179264676323342</c:v>
                </c:pt>
                <c:pt idx="163">
                  <c:v>61.077477266418327</c:v>
                </c:pt>
                <c:pt idx="164">
                  <c:v>60.975649104490586</c:v>
                </c:pt>
                <c:pt idx="165">
                  <c:v>60.873779282032352</c:v>
                </c:pt>
                <c:pt idx="166">
                  <c:v>60.771866871234252</c:v>
                </c:pt>
                <c:pt idx="167">
                  <c:v>60.66991092461987</c:v>
                </c:pt>
                <c:pt idx="168">
                  <c:v>60.567910474674058</c:v>
                </c:pt>
                <c:pt idx="169">
                  <c:v>60.465864533467609</c:v>
                </c:pt>
                <c:pt idx="170">
                  <c:v>60.363772092276989</c:v>
                </c:pt>
                <c:pt idx="171">
                  <c:v>60.261632121198559</c:v>
                </c:pt>
                <c:pt idx="172">
                  <c:v>60.159443568759237</c:v>
                </c:pt>
                <c:pt idx="173">
                  <c:v>60.057205361521554</c:v>
                </c:pt>
                <c:pt idx="174">
                  <c:v>59.954916403684891</c:v>
                </c:pt>
                <c:pt idx="175">
                  <c:v>59.85257557668205</c:v>
                </c:pt>
                <c:pt idx="176">
                  <c:v>59.750181738771282</c:v>
                </c:pt>
                <c:pt idx="177">
                  <c:v>59.647733724624331</c:v>
                </c:pt>
                <c:pt idx="178">
                  <c:v>59.545230344910152</c:v>
                </c:pt>
                <c:pt idx="179">
                  <c:v>59.442670385875239</c:v>
                </c:pt>
                <c:pt idx="180">
                  <c:v>59.340052608919187</c:v>
                </c:pt>
                <c:pt idx="181">
                  <c:v>59.237375750166997</c:v>
                </c:pt>
                <c:pt idx="182">
                  <c:v>59.134638520037974</c:v>
                </c:pt>
                <c:pt idx="183">
                  <c:v>59.031839602811168</c:v>
                </c:pt>
                <c:pt idx="184">
                  <c:v>58.928977656187485</c:v>
                </c:pt>
                <c:pt idx="185">
                  <c:v>58.826051310848598</c:v>
                </c:pt>
                <c:pt idx="186">
                  <c:v>58.723059170014103</c:v>
                </c:pt>
                <c:pt idx="187">
                  <c:v>58.619999808994557</c:v>
                </c:pt>
                <c:pt idx="188">
                  <c:v>58.516871774743656</c:v>
                </c:pt>
                <c:pt idx="189">
                  <c:v>58.413673585407366</c:v>
                </c:pt>
                <c:pt idx="190">
                  <c:v>58.310403729871929</c:v>
                </c:pt>
                <c:pt idx="191">
                  <c:v>58.207060667310387</c:v>
                </c:pt>
                <c:pt idx="192">
                  <c:v>58.103642826726869</c:v>
                </c:pt>
                <c:pt idx="193">
                  <c:v>58.000148606501853</c:v>
                </c:pt>
                <c:pt idx="194">
                  <c:v>57.89657637393551</c:v>
                </c:pt>
                <c:pt idx="195">
                  <c:v>57.792924464791341</c:v>
                </c:pt>
                <c:pt idx="196">
                  <c:v>57.689191182840311</c:v>
                </c:pt>
                <c:pt idx="197">
                  <c:v>57.585374799405386</c:v>
                </c:pt>
                <c:pt idx="198">
                  <c:v>57.481473552907374</c:v>
                </c:pt>
                <c:pt idx="199">
                  <c:v>57.377485648412261</c:v>
                </c:pt>
                <c:pt idx="200">
                  <c:v>57.273409257180205</c:v>
                </c:pt>
                <c:pt idx="201">
                  <c:v>57.169242516217857</c:v>
                </c:pt>
                <c:pt idx="202">
                  <c:v>57.064983527833611</c:v>
                </c:pt>
                <c:pt idx="203">
                  <c:v>56.960630359194838</c:v>
                </c:pt>
                <c:pt idx="204">
                  <c:v>56.856181041892341</c:v>
                </c:pt>
                <c:pt idx="205">
                  <c:v>56.75163357150663</c:v>
                </c:pt>
                <c:pt idx="206">
                  <c:v>56.646985907181588</c:v>
                </c:pt>
                <c:pt idx="207">
                  <c:v>56.542235971202942</c:v>
                </c:pt>
                <c:pt idx="208">
                  <c:v>56.437381648584662</c:v>
                </c:pt>
                <c:pt idx="209">
                  <c:v>56.332420786661459</c:v>
                </c:pt>
                <c:pt idx="210">
                  <c:v>56.227351194690925</c:v>
                </c:pt>
                <c:pt idx="211">
                  <c:v>56.122170643463676</c:v>
                </c:pt>
                <c:pt idx="212">
                  <c:v>56.016876864923418</c:v>
                </c:pt>
                <c:pt idx="213">
                  <c:v>55.911467551797926</c:v>
                </c:pt>
                <c:pt idx="214">
                  <c:v>55.80594035724134</c:v>
                </c:pt>
                <c:pt idx="215">
                  <c:v>55.700292894488868</c:v>
                </c:pt>
                <c:pt idx="216">
                  <c:v>55.594522736524731</c:v>
                </c:pt>
                <c:pt idx="217">
                  <c:v>55.488627415764547</c:v>
                </c:pt>
                <c:pt idx="218">
                  <c:v>55.382604423752468</c:v>
                </c:pt>
                <c:pt idx="219">
                  <c:v>55.276451210875543</c:v>
                </c:pt>
                <c:pt idx="220">
                  <c:v>55.17016518609438</c:v>
                </c:pt>
                <c:pt idx="221">
                  <c:v>55.063743716693153</c:v>
                </c:pt>
                <c:pt idx="222">
                  <c:v>54.957184128048553</c:v>
                </c:pt>
                <c:pt idx="223">
                  <c:v>54.850483703419776</c:v>
                </c:pt>
                <c:pt idx="224">
                  <c:v>54.743639683760755</c:v>
                </c:pt>
                <c:pt idx="225">
                  <c:v>54.636649267554354</c:v>
                </c:pt>
                <c:pt idx="226">
                  <c:v>54.529509610673003</c:v>
                </c:pt>
                <c:pt idx="227">
                  <c:v>54.422217826262823</c:v>
                </c:pt>
                <c:pt idx="228">
                  <c:v>54.314770984656882</c:v>
                </c:pt>
                <c:pt idx="229">
                  <c:v>54.20716611331509</c:v>
                </c:pt>
                <c:pt idx="230">
                  <c:v>54.099400196795081</c:v>
                </c:pt>
                <c:pt idx="231">
                  <c:v>53.991470176753957</c:v>
                </c:pt>
                <c:pt idx="232">
                  <c:v>53.883372951982913</c:v>
                </c:pt>
                <c:pt idx="233">
                  <c:v>53.775105378475487</c:v>
                </c:pt>
                <c:pt idx="234">
                  <c:v>53.6666642695319</c:v>
                </c:pt>
                <c:pt idx="235">
                  <c:v>53.558046395900874</c:v>
                </c:pt>
                <c:pt idx="236">
                  <c:v>53.449248485959473</c:v>
                </c:pt>
                <c:pt idx="237">
                  <c:v>53.340267225934319</c:v>
                </c:pt>
                <c:pt idx="238">
                  <c:v>53.231099260163475</c:v>
                </c:pt>
                <c:pt idx="239">
                  <c:v>53.121741191403132</c:v>
                </c:pt>
                <c:pt idx="240">
                  <c:v>53.012189581178703</c:v>
                </c:pt>
                <c:pt idx="241">
                  <c:v>52.902440950183184</c:v>
                </c:pt>
                <c:pt idx="242">
                  <c:v>52.792491778723843</c:v>
                </c:pt>
                <c:pt idx="243">
                  <c:v>52.682338507219384</c:v>
                </c:pt>
                <c:pt idx="244">
                  <c:v>52.571977536748506</c:v>
                </c:pt>
                <c:pt idx="245">
                  <c:v>52.461405229652748</c:v>
                </c:pt>
                <c:pt idx="246">
                  <c:v>52.350617910193748</c:v>
                </c:pt>
                <c:pt idx="247">
                  <c:v>52.239611865268003</c:v>
                </c:pt>
                <c:pt idx="248">
                  <c:v>52.12838334518031</c:v>
                </c:pt>
                <c:pt idx="249">
                  <c:v>52.01692856447697</c:v>
                </c:pt>
                <c:pt idx="250">
                  <c:v>51.905243702841503</c:v>
                </c:pt>
                <c:pt idx="251">
                  <c:v>51.793324906053087</c:v>
                </c:pt>
                <c:pt idx="252">
                  <c:v>51.681168287011161</c:v>
                </c:pt>
                <c:pt idx="253">
                  <c:v>51.568769926825837</c:v>
                </c:pt>
                <c:pt idx="254">
                  <c:v>51.456125875977136</c:v>
                </c:pt>
                <c:pt idx="255">
                  <c:v>51.343232155543618</c:v>
                </c:pt>
                <c:pt idx="256">
                  <c:v>51.230084758502471</c:v>
                </c:pt>
                <c:pt idx="257">
                  <c:v>51.116679651101812</c:v>
                </c:pt>
                <c:pt idx="258">
                  <c:v>51.00301277430728</c:v>
                </c:pt>
                <c:pt idx="259">
                  <c:v>50.889080045324029</c:v>
                </c:pt>
                <c:pt idx="260">
                  <c:v>50.774877359194427</c:v>
                </c:pt>
                <c:pt idx="261">
                  <c:v>50.6604005904736</c:v>
                </c:pt>
                <c:pt idx="262">
                  <c:v>50.545645594984521</c:v>
                </c:pt>
                <c:pt idx="263">
                  <c:v>50.430608211651119</c:v>
                </c:pt>
                <c:pt idx="264">
                  <c:v>50.315284264413073</c:v>
                </c:pt>
                <c:pt idx="265">
                  <c:v>50.199669564221232</c:v>
                </c:pt>
                <c:pt idx="266">
                  <c:v>50.083759911115003</c:v>
                </c:pt>
                <c:pt idx="267">
                  <c:v>49.967551096382849</c:v>
                </c:pt>
                <c:pt idx="268">
                  <c:v>49.851038904804248</c:v>
                </c:pt>
                <c:pt idx="269">
                  <c:v>49.734219116976348</c:v>
                </c:pt>
                <c:pt idx="270">
                  <c:v>49.617087511723071</c:v>
                </c:pt>
                <c:pt idx="271">
                  <c:v>49.499639868587579</c:v>
                </c:pt>
                <c:pt idx="272">
                  <c:v>49.381871970408412</c:v>
                </c:pt>
                <c:pt idx="273">
                  <c:v>49.263779605978065</c:v>
                </c:pt>
                <c:pt idx="274">
                  <c:v>49.145358572784644</c:v>
                </c:pt>
                <c:pt idx="275">
                  <c:v>49.026604679834151</c:v>
                </c:pt>
                <c:pt idx="276">
                  <c:v>48.907513750555715</c:v>
                </c:pt>
                <c:pt idx="277">
                  <c:v>48.788081625784997</c:v>
                </c:pt>
                <c:pt idx="278">
                  <c:v>48.668304166827831</c:v>
                </c:pt>
                <c:pt idx="279">
                  <c:v>48.548177258600987</c:v>
                </c:pt>
                <c:pt idx="280">
                  <c:v>48.427696812848836</c:v>
                </c:pt>
                <c:pt idx="281">
                  <c:v>48.306858771434548</c:v>
                </c:pt>
                <c:pt idx="282">
                  <c:v>48.185659109703202</c:v>
                </c:pt>
                <c:pt idx="283">
                  <c:v>48.064093839915685</c:v>
                </c:pt>
                <c:pt idx="284">
                  <c:v>47.942159014749834</c:v>
                </c:pt>
                <c:pt idx="285">
                  <c:v>47.819850730867273</c:v>
                </c:pt>
                <c:pt idx="286">
                  <c:v>47.697165132542132</c:v>
                </c:pt>
                <c:pt idx="287">
                  <c:v>47.57409841534939</c:v>
                </c:pt>
                <c:pt idx="288">
                  <c:v>47.450646829909736</c:v>
                </c:pt>
                <c:pt idx="289">
                  <c:v>47.326806685686726</c:v>
                </c:pt>
                <c:pt idx="290">
                  <c:v>47.202574354832663</c:v>
                </c:pt>
                <c:pt idx="291">
                  <c:v>47.077946276081278</c:v>
                </c:pt>
                <c:pt idx="292">
                  <c:v>46.952918958679028</c:v>
                </c:pt>
                <c:pt idx="293">
                  <c:v>46.827488986355633</c:v>
                </c:pt>
                <c:pt idx="294">
                  <c:v>46.701653021325342</c:v>
                </c:pt>
                <c:pt idx="295">
                  <c:v>46.575407808316726</c:v>
                </c:pt>
                <c:pt idx="296">
                  <c:v>46.448750178624913</c:v>
                </c:pt>
                <c:pt idx="297">
                  <c:v>46.32167705418167</c:v>
                </c:pt>
                <c:pt idx="298">
                  <c:v>46.194185451637324</c:v>
                </c:pt>
                <c:pt idx="299">
                  <c:v>46.066272486451027</c:v>
                </c:pt>
                <c:pt idx="300">
                  <c:v>45.937935376981855</c:v>
                </c:pt>
                <c:pt idx="301">
                  <c:v>45.809171448575121</c:v>
                </c:pt>
                <c:pt idx="302">
                  <c:v>45.67997813763985</c:v>
                </c:pt>
                <c:pt idx="303">
                  <c:v>45.550352995709567</c:v>
                </c:pt>
                <c:pt idx="304">
                  <c:v>45.420293693480971</c:v>
                </c:pt>
                <c:pt idx="305">
                  <c:v>45.289798024824591</c:v>
                </c:pt>
                <c:pt idx="306">
                  <c:v>45.158863910761383</c:v>
                </c:pt>
                <c:pt idx="307">
                  <c:v>45.027489403397595</c:v>
                </c:pt>
                <c:pt idx="308">
                  <c:v>44.895672689812841</c:v>
                </c:pt>
                <c:pt idx="309">
                  <c:v>44.763412095895248</c:v>
                </c:pt>
                <c:pt idx="310">
                  <c:v>44.630706090115211</c:v>
                </c:pt>
                <c:pt idx="311">
                  <c:v>44.497553287234219</c:v>
                </c:pt>
                <c:pt idx="312">
                  <c:v>44.363952451939653</c:v>
                </c:pt>
                <c:pt idx="313">
                  <c:v>44.229902502400755</c:v>
                </c:pt>
                <c:pt idx="314">
                  <c:v>44.095402513739153</c:v>
                </c:pt>
                <c:pt idx="315">
                  <c:v>43.960451721407395</c:v>
                </c:pt>
                <c:pt idx="316">
                  <c:v>43.825049524469463</c:v>
                </c:pt>
                <c:pt idx="317">
                  <c:v>43.689195488777266</c:v>
                </c:pt>
                <c:pt idx="318">
                  <c:v>43.552889350037056</c:v>
                </c:pt>
                <c:pt idx="319">
                  <c:v>43.416131016759977</c:v>
                </c:pt>
                <c:pt idx="320">
                  <c:v>43.278920573091334</c:v>
                </c:pt>
                <c:pt idx="321">
                  <c:v>43.141258281512989</c:v>
                </c:pt>
                <c:pt idx="322">
                  <c:v>43.003144585412976</c:v>
                </c:pt>
                <c:pt idx="323">
                  <c:v>42.864580111518762</c:v>
                </c:pt>
                <c:pt idx="324">
                  <c:v>42.72556567218767</c:v>
                </c:pt>
                <c:pt idx="325">
                  <c:v>42.586102267550721</c:v>
                </c:pt>
                <c:pt idx="326">
                  <c:v>42.446191087505888</c:v>
                </c:pt>
                <c:pt idx="327">
                  <c:v>42.305833513555875</c:v>
                </c:pt>
                <c:pt idx="328">
                  <c:v>42.165031120486773</c:v>
                </c:pt>
                <c:pt idx="329">
                  <c:v>42.023785677884753</c:v>
                </c:pt>
                <c:pt idx="330">
                  <c:v>41.882099151486564</c:v>
                </c:pt>
                <c:pt idx="331">
                  <c:v>41.739973704361979</c:v>
                </c:pt>
                <c:pt idx="332">
                  <c:v>41.597411697924791</c:v>
                </c:pt>
                <c:pt idx="333">
                  <c:v>41.454415692770041</c:v>
                </c:pt>
                <c:pt idx="334">
                  <c:v>41.310988449336655</c:v>
                </c:pt>
                <c:pt idx="335">
                  <c:v>41.167132928392157</c:v>
                </c:pt>
                <c:pt idx="336">
                  <c:v>41.022852291339845</c:v>
                </c:pt>
                <c:pt idx="337">
                  <c:v>40.878149900345662</c:v>
                </c:pt>
                <c:pt idx="338">
                  <c:v>40.73302931828627</c:v>
                </c:pt>
                <c:pt idx="339">
                  <c:v>40.587494308516526</c:v>
                </c:pt>
                <c:pt idx="340">
                  <c:v>40.441548834455666</c:v>
                </c:pt>
                <c:pt idx="341">
                  <c:v>40.295197058995711</c:v>
                </c:pt>
                <c:pt idx="342">
                  <c:v>40.148443343728545</c:v>
                </c:pt>
                <c:pt idx="343">
                  <c:v>40.001292247996034</c:v>
                </c:pt>
                <c:pt idx="344">
                  <c:v>39.853748527762789</c:v>
                </c:pt>
                <c:pt idx="345">
                  <c:v>39.705817134313669</c:v>
                </c:pt>
                <c:pt idx="346">
                  <c:v>39.557503212777085</c:v>
                </c:pt>
                <c:pt idx="347">
                  <c:v>39.408812100477554</c:v>
                </c:pt>
                <c:pt idx="348">
                  <c:v>39.259749325118854</c:v>
                </c:pt>
                <c:pt idx="349">
                  <c:v>39.110320602801053</c:v>
                </c:pt>
                <c:pt idx="350">
                  <c:v>38.960531835872715</c:v>
                </c:pt>
                <c:pt idx="351">
                  <c:v>38.810389110624001</c:v>
                </c:pt>
                <c:pt idx="352">
                  <c:v>38.659898694821592</c:v>
                </c:pt>
                <c:pt idx="353">
                  <c:v>38.509067035089927</c:v>
                </c:pt>
                <c:pt idx="354">
                  <c:v>38.357900754142698</c:v>
                </c:pt>
                <c:pt idx="355">
                  <c:v>38.206406647866771</c:v>
                </c:pt>
                <c:pt idx="356">
                  <c:v>38.054591682264785</c:v>
                </c:pt>
                <c:pt idx="357">
                  <c:v>37.902462990258705</c:v>
                </c:pt>
                <c:pt idx="358">
                  <c:v>37.750027868359219</c:v>
                </c:pt>
                <c:pt idx="359">
                  <c:v>37.597293773204989</c:v>
                </c:pt>
                <c:pt idx="360">
                  <c:v>37.444268317976459</c:v>
                </c:pt>
                <c:pt idx="361">
                  <c:v>37.290959268687779</c:v>
                </c:pt>
                <c:pt idx="362">
                  <c:v>37.137374540362956</c:v>
                </c:pt>
                <c:pt idx="363">
                  <c:v>36.983522193098132</c:v>
                </c:pt>
                <c:pt idx="364">
                  <c:v>36.829410428017418</c:v>
                </c:pt>
                <c:pt idx="365">
                  <c:v>36.675047583124197</c:v>
                </c:pt>
                <c:pt idx="366">
                  <c:v>36.520442129054615</c:v>
                </c:pt>
                <c:pt idx="367">
                  <c:v>36.365602664735476</c:v>
                </c:pt>
                <c:pt idx="368">
                  <c:v>36.2105379129532</c:v>
                </c:pt>
                <c:pt idx="369">
                  <c:v>36.055256715836812</c:v>
                </c:pt>
                <c:pt idx="370">
                  <c:v>35.899768030259629</c:v>
                </c:pt>
                <c:pt idx="371">
                  <c:v>35.744080923164262</c:v>
                </c:pt>
                <c:pt idx="372">
                  <c:v>35.588204566815214</c:v>
                </c:pt>
                <c:pt idx="373">
                  <c:v>35.432148233982232</c:v>
                </c:pt>
                <c:pt idx="374">
                  <c:v>35.275921293060733</c:v>
                </c:pt>
                <c:pt idx="375">
                  <c:v>35.119533203130047</c:v>
                </c:pt>
                <c:pt idx="376">
                  <c:v>34.962993508957261</c:v>
                </c:pt>
                <c:pt idx="377">
                  <c:v>34.806311835946843</c:v>
                </c:pt>
                <c:pt idx="378">
                  <c:v>34.649497885042685</c:v>
                </c:pt>
                <c:pt idx="379">
                  <c:v>34.492561427584299</c:v>
                </c:pt>
                <c:pt idx="380">
                  <c:v>34.335512300122538</c:v>
                </c:pt>
                <c:pt idx="381">
                  <c:v>34.178360399195824</c:v>
                </c:pt>
                <c:pt idx="382">
                  <c:v>34.021115676073961</c:v>
                </c:pt>
                <c:pt idx="383">
                  <c:v>33.86378813146893</c:v>
                </c:pt>
                <c:pt idx="384">
                  <c:v>33.706387810218651</c:v>
                </c:pt>
                <c:pt idx="385">
                  <c:v>33.548924795946142</c:v>
                </c:pt>
                <c:pt idx="386">
                  <c:v>33.391409205697897</c:v>
                </c:pt>
                <c:pt idx="387">
                  <c:v>33.23385118456217</c:v>
                </c:pt>
                <c:pt idx="388">
                  <c:v>33.076260900273205</c:v>
                </c:pt>
                <c:pt idx="389">
                  <c:v>32.918648537803747</c:v>
                </c:pt>
                <c:pt idx="390">
                  <c:v>32.761024293946647</c:v>
                </c:pt>
                <c:pt idx="391">
                  <c:v>32.603398371891579</c:v>
                </c:pt>
                <c:pt idx="392">
                  <c:v>32.445780975797085</c:v>
                </c:pt>
                <c:pt idx="393">
                  <c:v>32.28818230536357</c:v>
                </c:pt>
                <c:pt idx="394">
                  <c:v>32.130612550407292</c:v>
                </c:pt>
                <c:pt idx="395">
                  <c:v>31.973081885440902</c:v>
                </c:pt>
                <c:pt idx="396">
                  <c:v>31.815600464261902</c:v>
                </c:pt>
                <c:pt idx="397">
                  <c:v>31.658178414551532</c:v>
                </c:pt>
                <c:pt idx="398">
                  <c:v>31.500825832489372</c:v>
                </c:pt>
                <c:pt idx="399">
                  <c:v>31.343552777384662</c:v>
                </c:pt>
                <c:pt idx="400">
                  <c:v>31.186369266327574</c:v>
                </c:pt>
                <c:pt idx="401">
                  <c:v>31.029285268864836</c:v>
                </c:pt>
                <c:pt idx="402">
                  <c:v>30.87231070170164</c:v>
                </c:pt>
                <c:pt idx="403">
                  <c:v>30.715455423433529</c:v>
                </c:pt>
                <c:pt idx="404">
                  <c:v>30.558729229312249</c:v>
                </c:pt>
                <c:pt idx="405">
                  <c:v>30.402141846047407</c:v>
                </c:pt>
                <c:pt idx="406">
                  <c:v>30.245702926649351</c:v>
                </c:pt>
                <c:pt idx="407">
                  <c:v>30.089422045315565</c:v>
                </c:pt>
                <c:pt idx="408">
                  <c:v>29.933308692364164</c:v>
                </c:pt>
                <c:pt idx="409">
                  <c:v>29.777372269219232</c:v>
                </c:pt>
                <c:pt idx="410">
                  <c:v>29.621622083451122</c:v>
                </c:pt>
                <c:pt idx="411">
                  <c:v>29.466067343875267</c:v>
                </c:pt>
                <c:pt idx="412">
                  <c:v>29.310717155714855</c:v>
                </c:pt>
                <c:pt idx="413">
                  <c:v>29.155580515829566</c:v>
                </c:pt>
                <c:pt idx="414">
                  <c:v>29.000666308016687</c:v>
                </c:pt>
                <c:pt idx="415">
                  <c:v>28.845983298386368</c:v>
                </c:pt>
                <c:pt idx="416">
                  <c:v>28.691540130817952</c:v>
                </c:pt>
                <c:pt idx="417">
                  <c:v>28.537345322499046</c:v>
                </c:pt>
                <c:pt idx="418">
                  <c:v>28.383407259554524</c:v>
                </c:pt>
                <c:pt idx="419">
                  <c:v>28.229734192766909</c:v>
                </c:pt>
                <c:pt idx="420">
                  <c:v>28.076334233395681</c:v>
                </c:pt>
                <c:pt idx="421">
                  <c:v>27.923215349097106</c:v>
                </c:pt>
                <c:pt idx="422">
                  <c:v>27.770385359951518</c:v>
                </c:pt>
                <c:pt idx="423">
                  <c:v>27.617851934600637</c:v>
                </c:pt>
                <c:pt idx="424">
                  <c:v>27.465622586501219</c:v>
                </c:pt>
                <c:pt idx="425">
                  <c:v>27.313704670297479</c:v>
                </c:pt>
                <c:pt idx="426">
                  <c:v>27.162105378318799</c:v>
                </c:pt>
                <c:pt idx="427">
                  <c:v>27.010831737204754</c:v>
                </c:pt>
                <c:pt idx="428">
                  <c:v>26.859890604665125</c:v>
                </c:pt>
                <c:pt idx="429">
                  <c:v>26.70928866637427</c:v>
                </c:pt>
                <c:pt idx="430">
                  <c:v>26.559032433009207</c:v>
                </c:pt>
                <c:pt idx="431">
                  <c:v>26.409128237431077</c:v>
                </c:pt>
                <c:pt idx="432">
                  <c:v>26.259582232017006</c:v>
                </c:pt>
                <c:pt idx="433">
                  <c:v>26.110400386143073</c:v>
                </c:pt>
                <c:pt idx="434">
                  <c:v>25.961588483825224</c:v>
                </c:pt>
                <c:pt idx="435">
                  <c:v>25.813152121518186</c:v>
                </c:pt>
                <c:pt idx="436">
                  <c:v>25.665096706078117</c:v>
                </c:pt>
                <c:pt idx="437">
                  <c:v>25.517427452890484</c:v>
                </c:pt>
                <c:pt idx="438">
                  <c:v>25.370149384165991</c:v>
                </c:pt>
                <c:pt idx="439">
                  <c:v>25.223267327407719</c:v>
                </c:pt>
                <c:pt idx="440">
                  <c:v>25.076785914050873</c:v>
                </c:pt>
                <c:pt idx="441">
                  <c:v>24.930709578277845</c:v>
                </c:pt>
                <c:pt idx="442">
                  <c:v>24.785042556009188</c:v>
                </c:pt>
                <c:pt idx="443">
                  <c:v>24.639788884073194</c:v>
                </c:pt>
                <c:pt idx="444">
                  <c:v>24.49495239955387</c:v>
                </c:pt>
                <c:pt idx="445">
                  <c:v>24.350536739319111</c:v>
                </c:pt>
                <c:pt idx="446">
                  <c:v>24.206545339728926</c:v>
                </c:pt>
                <c:pt idx="447">
                  <c:v>24.062981436523987</c:v>
                </c:pt>
                <c:pt idx="448">
                  <c:v>23.91984806489419</c:v>
                </c:pt>
                <c:pt idx="449">
                  <c:v>23.777148059727296</c:v>
                </c:pt>
                <c:pt idx="450">
                  <c:v>23.634884056035922</c:v>
                </c:pt>
                <c:pt idx="451">
                  <c:v>23.493058489562117</c:v>
                </c:pt>
                <c:pt idx="452">
                  <c:v>23.351673597558243</c:v>
                </c:pt>
                <c:pt idx="453">
                  <c:v>23.210731419742437</c:v>
                </c:pt>
                <c:pt idx="454">
                  <c:v>23.070233799424955</c:v>
                </c:pt>
                <c:pt idx="455">
                  <c:v>22.930182384805757</c:v>
                </c:pt>
                <c:pt idx="456">
                  <c:v>22.79057863043753</c:v>
                </c:pt>
                <c:pt idx="457">
                  <c:v>22.651423798853052</c:v>
                </c:pt>
                <c:pt idx="458">
                  <c:v>22.512718962352537</c:v>
                </c:pt>
                <c:pt idx="459">
                  <c:v>22.3744650049481</c:v>
                </c:pt>
                <c:pt idx="460">
                  <c:v>22.23666262445958</c:v>
                </c:pt>
                <c:pt idx="461">
                  <c:v>22.099312334760416</c:v>
                </c:pt>
                <c:pt idx="462">
                  <c:v>21.962414468165747</c:v>
                </c:pt>
                <c:pt idx="463">
                  <c:v>21.825969177960197</c:v>
                </c:pt>
                <c:pt idx="464">
                  <c:v>21.689976441060097</c:v>
                </c:pt>
                <c:pt idx="465">
                  <c:v>21.554436060804139</c:v>
                </c:pt>
                <c:pt idx="466">
                  <c:v>21.419347669867122</c:v>
                </c:pt>
                <c:pt idx="467">
                  <c:v>21.284710733292584</c:v>
                </c:pt>
                <c:pt idx="468">
                  <c:v>21.150524551636863</c:v>
                </c:pt>
                <c:pt idx="469">
                  <c:v>21.01678826421923</c:v>
                </c:pt>
                <c:pt idx="470">
                  <c:v>20.883500852472991</c:v>
                </c:pt>
                <c:pt idx="471">
                  <c:v>20.750661143390346</c:v>
                </c:pt>
                <c:pt idx="472">
                  <c:v>20.618267813054441</c:v>
                </c:pt>
                <c:pt idx="473">
                  <c:v>20.486319390254312</c:v>
                </c:pt>
                <c:pt idx="474">
                  <c:v>20.354814260173875</c:v>
                </c:pt>
                <c:pt idx="475">
                  <c:v>20.223750668150039</c:v>
                </c:pt>
                <c:pt idx="476">
                  <c:v>20.093126723493477</c:v>
                </c:pt>
                <c:pt idx="477">
                  <c:v>19.962940403365383</c:v>
                </c:pt>
                <c:pt idx="478">
                  <c:v>19.833189556703029</c:v>
                </c:pt>
                <c:pt idx="479">
                  <c:v>19.703871908188823</c:v>
                </c:pt>
                <c:pt idx="480">
                  <c:v>19.574985062256985</c:v>
                </c:pt>
                <c:pt idx="481">
                  <c:v>19.446526507129487</c:v>
                </c:pt>
                <c:pt idx="482">
                  <c:v>19.31849361887701</c:v>
                </c:pt>
                <c:pt idx="483">
                  <c:v>19.190883665498117</c:v>
                </c:pt>
                <c:pt idx="484">
                  <c:v>19.06369381101003</c:v>
                </c:pt>
                <c:pt idx="485">
                  <c:v>18.93692111954708</c:v>
                </c:pt>
                <c:pt idx="486">
                  <c:v>18.810562559458134</c:v>
                </c:pt>
                <c:pt idx="487">
                  <c:v>18.684615007400112</c:v>
                </c:pt>
                <c:pt idx="488">
                  <c:v>18.5590752524202</c:v>
                </c:pt>
                <c:pt idx="489">
                  <c:v>18.43394000002418</c:v>
                </c:pt>
                <c:pt idx="490">
                  <c:v>18.309205876220478</c:v>
                </c:pt>
                <c:pt idx="491">
                  <c:v>18.184869431542094</c:v>
                </c:pt>
                <c:pt idx="492">
                  <c:v>18.060927145035365</c:v>
                </c:pt>
                <c:pt idx="493">
                  <c:v>17.937375428214956</c:v>
                </c:pt>
                <c:pt idx="494">
                  <c:v>17.814210628978699</c:v>
                </c:pt>
                <c:pt idx="495">
                  <c:v>17.691429035479388</c:v>
                </c:pt>
                <c:pt idx="496">
                  <c:v>17.56902687994879</c:v>
                </c:pt>
                <c:pt idx="497">
                  <c:v>17.447000342469813</c:v>
                </c:pt>
                <c:pt idx="498">
                  <c:v>17.325345554695005</c:v>
                </c:pt>
                <c:pt idx="499">
                  <c:v>17.204058603506198</c:v>
                </c:pt>
                <c:pt idx="500">
                  <c:v>17.083135534612968</c:v>
                </c:pt>
                <c:pt idx="501">
                  <c:v>16.962572356087659</c:v>
                </c:pt>
                <c:pt idx="502">
                  <c:v>16.842365041832906</c:v>
                </c:pt>
                <c:pt idx="503">
                  <c:v>16.722509534980627</c:v>
                </c:pt>
                <c:pt idx="504">
                  <c:v>16.603001751219693</c:v>
                </c:pt>
                <c:pt idx="505">
                  <c:v>16.483837582049787</c:v>
                </c:pt>
                <c:pt idx="506">
                  <c:v>16.365012897960433</c:v>
                </c:pt>
                <c:pt idx="507">
                  <c:v>16.246523551533539</c:v>
                </c:pt>
                <c:pt idx="508">
                  <c:v>16.128365380466086</c:v>
                </c:pt>
                <c:pt idx="509">
                  <c:v>16.010534210516795</c:v>
                </c:pt>
                <c:pt idx="510">
                  <c:v>15.893025858367878</c:v>
                </c:pt>
                <c:pt idx="511">
                  <c:v>15.775836134409683</c:v>
                </c:pt>
                <c:pt idx="512">
                  <c:v>15.658960845440632</c:v>
                </c:pt>
                <c:pt idx="513">
                  <c:v>15.542395797285808</c:v>
                </c:pt>
                <c:pt idx="514">
                  <c:v>15.426136797332294</c:v>
                </c:pt>
                <c:pt idx="515">
                  <c:v>15.310179656982331</c:v>
                </c:pt>
                <c:pt idx="516">
                  <c:v>15.194520194021989</c:v>
                </c:pt>
                <c:pt idx="517">
                  <c:v>15.079154234908831</c:v>
                </c:pt>
                <c:pt idx="518">
                  <c:v>14.964077616975432</c:v>
                </c:pt>
                <c:pt idx="519">
                  <c:v>14.849286190550949</c:v>
                </c:pt>
                <c:pt idx="520">
                  <c:v>14.734775821002245</c:v>
                </c:pt>
                <c:pt idx="521">
                  <c:v>14.620542390691558</c:v>
                </c:pt>
                <c:pt idx="522">
                  <c:v>14.506581800856463</c:v>
                </c:pt>
                <c:pt idx="523">
                  <c:v>14.392889973408149</c:v>
                </c:pt>
                <c:pt idx="524">
                  <c:v>14.279462852652308</c:v>
                </c:pt>
                <c:pt idx="525">
                  <c:v>14.166296406932631</c:v>
                </c:pt>
                <c:pt idx="526">
                  <c:v>14.053386630196835</c:v>
                </c:pt>
                <c:pt idx="527">
                  <c:v>13.940729543488771</c:v>
                </c:pt>
                <c:pt idx="528">
                  <c:v>13.828321196365801</c:v>
                </c:pt>
                <c:pt idx="529">
                  <c:v>13.716157668243717</c:v>
                </c:pt>
                <c:pt idx="530">
                  <c:v>13.604235069670841</c:v>
                </c:pt>
                <c:pt idx="531">
                  <c:v>13.492549543531695</c:v>
                </c:pt>
                <c:pt idx="532">
                  <c:v>13.381097266182945</c:v>
                </c:pt>
                <c:pt idx="533">
                  <c:v>13.269874448522469</c:v>
                </c:pt>
                <c:pt idx="534">
                  <c:v>13.158877336993452</c:v>
                </c:pt>
                <c:pt idx="535">
                  <c:v>13.04810221452416</c:v>
                </c:pt>
                <c:pt idx="536">
                  <c:v>12.937545401407197</c:v>
                </c:pt>
                <c:pt idx="537">
                  <c:v>12.827203256116734</c:v>
                </c:pt>
                <c:pt idx="538">
                  <c:v>12.717072176068726</c:v>
                </c:pt>
                <c:pt idx="539">
                  <c:v>12.607148598323315</c:v>
                </c:pt>
                <c:pt idx="540">
                  <c:v>12.497429000232177</c:v>
                </c:pt>
                <c:pt idx="541">
                  <c:v>12.387909900032241</c:v>
                </c:pt>
                <c:pt idx="542">
                  <c:v>12.278587857387958</c:v>
                </c:pt>
                <c:pt idx="543">
                  <c:v>12.169459473883311</c:v>
                </c:pt>
                <c:pt idx="544">
                  <c:v>12.060521393464715</c:v>
                </c:pt>
                <c:pt idx="545">
                  <c:v>11.951770302837893</c:v>
                </c:pt>
                <c:pt idx="546">
                  <c:v>11.843202931819889</c:v>
                </c:pt>
                <c:pt idx="547">
                  <c:v>11.734816053646469</c:v>
                </c:pt>
                <c:pt idx="548">
                  <c:v>11.626606485239055</c:v>
                </c:pt>
                <c:pt idx="549">
                  <c:v>11.518571087430431</c:v>
                </c:pt>
                <c:pt idx="550">
                  <c:v>11.41070676515308</c:v>
                </c:pt>
                <c:pt idx="551">
                  <c:v>11.303010467588543</c:v>
                </c:pt>
                <c:pt idx="552">
                  <c:v>11.195479188284267</c:v>
                </c:pt>
                <c:pt idx="553">
                  <c:v>11.088109965233713</c:v>
                </c:pt>
                <c:pt idx="554">
                  <c:v>10.980899880925941</c:v>
                </c:pt>
                <c:pt idx="555">
                  <c:v>10.87384606236354</c:v>
                </c:pt>
                <c:pt idx="556">
                  <c:v>10.766945681051199</c:v>
                </c:pt>
                <c:pt idx="557">
                  <c:v>10.660195952956609</c:v>
                </c:pt>
                <c:pt idx="558">
                  <c:v>10.553594138444511</c:v>
                </c:pt>
                <c:pt idx="559">
                  <c:v>10.447137542185112</c:v>
                </c:pt>
                <c:pt idx="560">
                  <c:v>10.340823513039165</c:v>
                </c:pt>
                <c:pt idx="561">
                  <c:v>10.234649443920492</c:v>
                </c:pt>
                <c:pt idx="562">
                  <c:v>10.128612771636384</c:v>
                </c:pt>
                <c:pt idx="563">
                  <c:v>10.022710976708543</c:v>
                </c:pt>
                <c:pt idx="564">
                  <c:v>9.9169415831748342</c:v>
                </c:pt>
                <c:pt idx="565">
                  <c:v>9.8113021583732252</c:v>
                </c:pt>
                <c:pt idx="566">
                  <c:v>9.7057903127096452</c:v>
                </c:pt>
                <c:pt idx="567">
                  <c:v>9.6004036994091777</c:v>
                </c:pt>
                <c:pt idx="568">
                  <c:v>9.4951400142536375</c:v>
                </c:pt>
                <c:pt idx="569">
                  <c:v>9.3899969953059035</c:v>
                </c:pt>
                <c:pt idx="570">
                  <c:v>9.2849724226211059</c:v>
                </c:pt>
                <c:pt idx="571">
                  <c:v>9.1800641179462765</c:v>
                </c:pt>
                <c:pt idx="572">
                  <c:v>9.0752699444109322</c:v>
                </c:pt>
                <c:pt idx="573">
                  <c:v>8.9705878062057725</c:v>
                </c:pt>
                <c:pt idx="574">
                  <c:v>8.8660156482544288</c:v>
                </c:pt>
                <c:pt idx="575">
                  <c:v>8.761551455876802</c:v>
                </c:pt>
                <c:pt idx="576">
                  <c:v>8.6571932544446568</c:v>
                </c:pt>
                <c:pt idx="577">
                  <c:v>8.5529391090317937</c:v>
                </c:pt>
                <c:pt idx="578">
                  <c:v>8.4487871240583612</c:v>
                </c:pt>
                <c:pt idx="579">
                  <c:v>8.3447354429301654</c:v>
                </c:pt>
                <c:pt idx="580">
                  <c:v>8.2407822476736801</c:v>
                </c:pt>
                <c:pt idx="581">
                  <c:v>8.1369257585684558</c:v>
                </c:pt>
                <c:pt idx="582">
                  <c:v>8.0331642337757536</c:v>
                </c:pt>
                <c:pt idx="583">
                  <c:v>7.9294959689655595</c:v>
                </c:pt>
                <c:pt idx="584">
                  <c:v>7.8259192969415432</c:v>
                </c:pt>
                <c:pt idx="585">
                  <c:v>7.7224325872656419</c:v>
                </c:pt>
                <c:pt idx="586">
                  <c:v>7.6190342458817382</c:v>
                </c:pt>
                <c:pt idx="587">
                  <c:v>7.5157227147392334</c:v>
                </c:pt>
                <c:pt idx="588">
                  <c:v>7.4124964714175841</c:v>
                </c:pt>
                <c:pt idx="589">
                  <c:v>7.3093540287517484</c:v>
                </c:pt>
                <c:pt idx="590">
                  <c:v>7.2062939344586123</c:v>
                </c:pt>
                <c:pt idx="591">
                  <c:v>7.1033147707664828</c:v>
                </c:pt>
                <c:pt idx="592">
                  <c:v>7.0004151540456805</c:v>
                </c:pt>
                <c:pt idx="593">
                  <c:v>6.8975937344426228</c:v>
                </c:pt>
                <c:pt idx="594">
                  <c:v>6.7948491955170827</c:v>
                </c:pt>
                <c:pt idx="595">
                  <c:v>6.6921802538822472</c:v>
                </c:pt>
                <c:pt idx="596">
                  <c:v>6.5895856588496748</c:v>
                </c:pt>
                <c:pt idx="597">
                  <c:v>6.4870641920773657</c:v>
                </c:pt>
                <c:pt idx="598">
                  <c:v>6.3846146672231434</c:v>
                </c:pt>
                <c:pt idx="599">
                  <c:v>6.2822359296027832</c:v>
                </c:pt>
                <c:pt idx="600">
                  <c:v>6.1799268558523082</c:v>
                </c:pt>
                <c:pt idx="601">
                  <c:v>6.077686353596996</c:v>
                </c:pt>
                <c:pt idx="602">
                  <c:v>5.9755133611251301</c:v>
                </c:pt>
                <c:pt idx="603">
                  <c:v>5.8734068470675806</c:v>
                </c:pt>
                <c:pt idx="604">
                  <c:v>5.7713658100842764</c:v>
                </c:pt>
                <c:pt idx="605">
                  <c:v>5.6693892785562561</c:v>
                </c:pt>
                <c:pt idx="606">
                  <c:v>5.5674763102847873</c:v>
                </c:pt>
                <c:pt idx="607">
                  <c:v>5.4656259921966166</c:v>
                </c:pt>
                <c:pt idx="608">
                  <c:v>5.3638374400569422</c:v>
                </c:pt>
                <c:pt idx="609">
                  <c:v>5.2621097981890479</c:v>
                </c:pt>
                <c:pt idx="610">
                  <c:v>5.1604422392016547</c:v>
                </c:pt>
                <c:pt idx="611">
                  <c:v>5.0588339637228232</c:v>
                </c:pt>
                <c:pt idx="612">
                  <c:v>4.9572842001429365</c:v>
                </c:pt>
                <c:pt idx="613">
                  <c:v>4.8557922043645814</c:v>
                </c:pt>
                <c:pt idx="614">
                  <c:v>4.7543572595603001</c:v>
                </c:pt>
                <c:pt idx="615">
                  <c:v>4.652978675939087</c:v>
                </c:pt>
                <c:pt idx="616">
                  <c:v>4.5516557905206296</c:v>
                </c:pt>
                <c:pt idx="617">
                  <c:v>4.4503879669175772</c:v>
                </c:pt>
                <c:pt idx="618">
                  <c:v>4.3491745951280256</c:v>
                </c:pt>
                <c:pt idx="619">
                  <c:v>4.2480150913338495</c:v>
                </c:pt>
                <c:pt idx="620">
                  <c:v>4.1469088977104365</c:v>
                </c:pt>
                <c:pt idx="621">
                  <c:v>4.0458554822437787</c:v>
                </c:pt>
                <c:pt idx="622">
                  <c:v>3.9448543385567536</c:v>
                </c:pt>
                <c:pt idx="623">
                  <c:v>3.8439049857447278</c:v>
                </c:pt>
                <c:pt idx="624">
                  <c:v>3.7430069682201701</c:v>
                </c:pt>
                <c:pt idx="625">
                  <c:v>3.6421598555665913</c:v>
                </c:pt>
                <c:pt idx="626">
                  <c:v>3.5413632424018999</c:v>
                </c:pt>
                <c:pt idx="627">
                  <c:v>3.4406167482508492</c:v>
                </c:pt>
                <c:pt idx="628">
                  <c:v>3.3399200174278283</c:v>
                </c:pt>
                <c:pt idx="629">
                  <c:v>3.2392727189282375</c:v>
                </c:pt>
                <c:pt idx="630">
                  <c:v>3.1386745463308632</c:v>
                </c:pt>
                <c:pt idx="631">
                  <c:v>3.0381252177087577</c:v>
                </c:pt>
                <c:pt idx="632">
                  <c:v>2.9376244755510141</c:v>
                </c:pt>
                <c:pt idx="633">
                  <c:v>2.8371720866945171</c:v>
                </c:pt>
                <c:pt idx="634">
                  <c:v>2.7367678422651798</c:v>
                </c:pt>
                <c:pt idx="635">
                  <c:v>2.6364115576297973</c:v>
                </c:pt>
                <c:pt idx="636">
                  <c:v>2.5361030723584124</c:v>
                </c:pt>
                <c:pt idx="637">
                  <c:v>2.4358422501964991</c:v>
                </c:pt>
                <c:pt idx="638">
                  <c:v>2.3356289790484066</c:v>
                </c:pt>
                <c:pt idx="639">
                  <c:v>2.2354631709705011</c:v>
                </c:pt>
                <c:pt idx="640">
                  <c:v>2.1353447621753299</c:v>
                </c:pt>
                <c:pt idx="641">
                  <c:v>2.03527371304751</c:v>
                </c:pt>
                <c:pt idx="642">
                  <c:v>1.9352500081686559</c:v>
                </c:pt>
                <c:pt idx="643">
                  <c:v>1.8352736563550041</c:v>
                </c:pt>
                <c:pt idx="644">
                  <c:v>1.7353446907048315</c:v>
                </c:pt>
                <c:pt idx="645">
                  <c:v>1.6354631686579433</c:v>
                </c:pt>
                <c:pt idx="646">
                  <c:v>1.5356291720665123</c:v>
                </c:pt>
                <c:pt idx="647">
                  <c:v>1.4358428072761553</c:v>
                </c:pt>
                <c:pt idx="648">
                  <c:v>1.3361042052203178</c:v>
                </c:pt>
                <c:pt idx="649">
                  <c:v>1.2364135215246055</c:v>
                </c:pt>
                <c:pt idx="650">
                  <c:v>1.1367709366242122</c:v>
                </c:pt>
                <c:pt idx="651">
                  <c:v>1.037176655892555</c:v>
                </c:pt>
                <c:pt idx="652">
                  <c:v>0.93763090978190178</c:v>
                </c:pt>
                <c:pt idx="653">
                  <c:v>0.83813395397672963</c:v>
                </c:pt>
                <c:pt idx="654">
                  <c:v>0.73868606955886662</c:v>
                </c:pt>
                <c:pt idx="655">
                  <c:v>0.63928756318504565</c:v>
                </c:pt>
                <c:pt idx="656">
                  <c:v>0.53993876727787171</c:v>
                </c:pt>
                <c:pt idx="657">
                  <c:v>0.44064004022822534</c:v>
                </c:pt>
                <c:pt idx="658">
                  <c:v>0.34139176661176318</c:v>
                </c:pt>
                <c:pt idx="659">
                  <c:v>0.2421943574177563</c:v>
                </c:pt>
                <c:pt idx="660">
                  <c:v>0.14304825029150869</c:v>
                </c:pt>
                <c:pt idx="661">
                  <c:v>4.3953909790232615E-2</c:v>
                </c:pt>
                <c:pt idx="662">
                  <c:v>-5.5088172347947939E-2</c:v>
                </c:pt>
                <c:pt idx="663">
                  <c:v>-0.15407747692080154</c:v>
                </c:pt>
                <c:pt idx="664">
                  <c:v>-0.25301345696473643</c:v>
                </c:pt>
                <c:pt idx="665">
                  <c:v>-0.3518955374442001</c:v>
                </c:pt>
                <c:pt idx="666">
                  <c:v>-0.45072311492578976</c:v>
                </c:pt>
                <c:pt idx="667">
                  <c:v>-0.54949555723811994</c:v>
                </c:pt>
                <c:pt idx="668">
                  <c:v>-0.64821220311772443</c:v>
                </c:pt>
                <c:pt idx="669">
                  <c:v>-0.74687236183818051</c:v>
                </c:pt>
                <c:pt idx="670">
                  <c:v>-0.84547531282634925</c:v>
                </c:pt>
                <c:pt idx="671">
                  <c:v>-0.94402030526124303</c:v>
                </c:pt>
                <c:pt idx="672">
                  <c:v>-1.0425065576585988</c:v>
                </c:pt>
                <c:pt idx="673">
                  <c:v>-1.1409332574382427</c:v>
                </c:pt>
                <c:pt idx="674">
                  <c:v>-1.2392995604768036</c:v>
                </c:pt>
                <c:pt idx="675">
                  <c:v>-1.3376045906429734</c:v>
                </c:pt>
                <c:pt idx="676">
                  <c:v>-1.4358474393164542</c:v>
                </c:pt>
                <c:pt idx="677">
                  <c:v>-1.5340271648898671</c:v>
                </c:pt>
                <c:pt idx="678">
                  <c:v>-1.6321427922536973</c:v>
                </c:pt>
                <c:pt idx="679">
                  <c:v>-1.7301933122637898</c:v>
                </c:pt>
                <c:pt idx="680">
                  <c:v>-1.82817768119041</c:v>
                </c:pt>
                <c:pt idx="681">
                  <c:v>-1.926094820150519</c:v>
                </c:pt>
                <c:pt idx="682">
                  <c:v>-2.0239436145202525</c:v>
                </c:pt>
                <c:pt idx="683">
                  <c:v>-2.1217229133298137</c:v>
                </c:pt>
                <c:pt idx="684">
                  <c:v>-2.2194315286387316</c:v>
                </c:pt>
                <c:pt idx="685">
                  <c:v>-2.3170682348926359</c:v>
                </c:pt>
                <c:pt idx="686">
                  <c:v>-2.4146317682592304</c:v>
                </c:pt>
                <c:pt idx="687">
                  <c:v>-2.5121208259453187</c:v>
                </c:pt>
                <c:pt idx="688">
                  <c:v>-2.6095340654930221</c:v>
                </c:pt>
                <c:pt idx="689">
                  <c:v>-2.7068701040557936</c:v>
                </c:pt>
                <c:pt idx="690">
                  <c:v>-2.8041275176525984</c:v>
                </c:pt>
                <c:pt idx="691">
                  <c:v>-2.9013048404016759</c:v>
                </c:pt>
                <c:pt idx="692">
                  <c:v>-2.9984005637323548</c:v>
                </c:pt>
                <c:pt idx="693">
                  <c:v>-3.0954131355741761</c:v>
                </c:pt>
                <c:pt idx="694">
                  <c:v>-3.1923409595241985</c:v>
                </c:pt>
                <c:pt idx="695">
                  <c:v>-3.2891823939917195</c:v>
                </c:pt>
                <c:pt idx="696">
                  <c:v>-3.3859357513184083</c:v>
                </c:pt>
                <c:pt idx="697">
                  <c:v>-3.4825992968765314</c:v>
                </c:pt>
                <c:pt idx="698">
                  <c:v>-3.5791712481426972</c:v>
                </c:pt>
                <c:pt idx="699">
                  <c:v>-3.6756497737455707</c:v>
                </c:pt>
                <c:pt idx="700">
                  <c:v>-3.7720329924920684</c:v>
                </c:pt>
                <c:pt idx="701">
                  <c:v>-3.868318972364909</c:v>
                </c:pt>
                <c:pt idx="702">
                  <c:v>-3.9645057294972901</c:v>
                </c:pt>
                <c:pt idx="703">
                  <c:v>-4.0605912271198488</c:v>
                </c:pt>
                <c:pt idx="704">
                  <c:v>-4.1565733744826971</c:v>
                </c:pt>
                <c:pt idx="705">
                  <c:v>-4.2524500257489235</c:v>
                </c:pt>
                <c:pt idx="706">
                  <c:v>-4.3482189788632173</c:v>
                </c:pt>
                <c:pt idx="707">
                  <c:v>-4.4438779743912971</c:v>
                </c:pt>
                <c:pt idx="708">
                  <c:v>-4.5394246943315419</c:v>
                </c:pt>
                <c:pt idx="709">
                  <c:v>-4.6348567608998579</c:v>
                </c:pt>
                <c:pt idx="710">
                  <c:v>-4.7301717352842356</c:v>
                </c:pt>
                <c:pt idx="711">
                  <c:v>-4.8253671163709964</c:v>
                </c:pt>
                <c:pt idx="712">
                  <c:v>-4.9204403394427612</c:v>
                </c:pt>
                <c:pt idx="713">
                  <c:v>-5.0153887748452703</c:v>
                </c:pt>
                <c:pt idx="714">
                  <c:v>-5.1102097266249871</c:v>
                </c:pt>
                <c:pt idx="715">
                  <c:v>-5.2049004311373874</c:v>
                </c:pt>
                <c:pt idx="716">
                  <c:v>-5.2994580556240178</c:v>
                </c:pt>
                <c:pt idx="717">
                  <c:v>-5.3938796967585247</c:v>
                </c:pt>
                <c:pt idx="718">
                  <c:v>-5.4881623791639731</c:v>
                </c:pt>
                <c:pt idx="719">
                  <c:v>-5.5823030538967071</c:v>
                </c:pt>
                <c:pt idx="720">
                  <c:v>-5.676298596901602</c:v>
                </c:pt>
                <c:pt idx="721">
                  <c:v>-5.7701458074344885</c:v>
                </c:pt>
                <c:pt idx="722">
                  <c:v>-5.8638414064550028</c:v>
                </c:pt>
                <c:pt idx="723">
                  <c:v>-5.9573820349875239</c:v>
                </c:pt>
                <c:pt idx="724">
                  <c:v>-6.0507642524521659</c:v>
                </c:pt>
                <c:pt idx="725">
                  <c:v>-6.1439845349642512</c:v>
                </c:pt>
                <c:pt idx="726">
                  <c:v>-6.2370392736045837</c:v>
                </c:pt>
                <c:pt idx="727">
                  <c:v>-6.3299247726589103</c:v>
                </c:pt>
                <c:pt idx="728">
                  <c:v>-6.4226372478287272</c:v>
                </c:pt>
                <c:pt idx="729">
                  <c:v>-6.515172824413157</c:v>
                </c:pt>
                <c:pt idx="730">
                  <c:v>-6.6075275354614025</c:v>
                </c:pt>
                <c:pt idx="731">
                  <c:v>-6.6996973199008369</c:v>
                </c:pt>
                <c:pt idx="732">
                  <c:v>-6.7916780206355725</c:v>
                </c:pt>
                <c:pt idx="733">
                  <c:v>-6.8834653826229921</c:v>
                </c:pt>
                <c:pt idx="734">
                  <c:v>-6.9750550509240403</c:v>
                </c:pt>
                <c:pt idx="735">
                  <c:v>-7.0664425687332173</c:v>
                </c:pt>
                <c:pt idx="736">
                  <c:v>-7.1576233753870397</c:v>
                </c:pt>
                <c:pt idx="737">
                  <c:v>-7.2485928043550967</c:v>
                </c:pt>
                <c:pt idx="738">
                  <c:v>-7.3393460812139821</c:v>
                </c:pt>
                <c:pt idx="739">
                  <c:v>-7.4298783216084168</c:v>
                </c:pt>
                <c:pt idx="740">
                  <c:v>-7.5201845292015452</c:v>
                </c:pt>
                <c:pt idx="741">
                  <c:v>-7.6102595936175339</c:v>
                </c:pt>
                <c:pt idx="742">
                  <c:v>-7.7000982883810236</c:v>
                </c:pt>
                <c:pt idx="743">
                  <c:v>-7.7896952688555405</c:v>
                </c:pt>
                <c:pt idx="744">
                  <c:v>-7.8790450701884538</c:v>
                </c:pt>
                <c:pt idx="745">
                  <c:v>-7.968142105263178</c:v>
                </c:pt>
                <c:pt idx="746">
                  <c:v>-8.0569806626694849</c:v>
                </c:pt>
                <c:pt idx="747">
                  <c:v>-8.1455549046923537</c:v>
                </c:pt>
                <c:pt idx="748">
                  <c:v>-8.2338588653310723</c:v>
                </c:pt>
                <c:pt idx="749">
                  <c:v>-8.321886448352565</c:v>
                </c:pt>
                <c:pt idx="750">
                  <c:v>-8.4096314253900459</c:v>
                </c:pt>
                <c:pt idx="751">
                  <c:v>-8.4970874340942384</c:v>
                </c:pt>
                <c:pt idx="752">
                  <c:v>-8.584247976347017</c:v>
                </c:pt>
                <c:pt idx="753">
                  <c:v>-8.6711064165513854</c:v>
                </c:pt>
                <c:pt idx="754">
                  <c:v>-8.7576559800074705</c:v>
                </c:pt>
                <c:pt idx="755">
                  <c:v>-8.8438897513877421</c:v>
                </c:pt>
                <c:pt idx="756">
                  <c:v>-8.9298006733298294</c:v>
                </c:pt>
                <c:pt idx="757">
                  <c:v>-9.0153815451593875</c:v>
                </c:pt>
                <c:pt idx="758">
                  <c:v>-9.1006250217634399</c:v>
                </c:pt>
                <c:pt idx="759">
                  <c:v>-9.1855236126335278</c:v>
                </c:pt>
                <c:pt idx="760">
                  <c:v>-9.2700696811001837</c:v>
                </c:pt>
                <c:pt idx="761">
                  <c:v>-9.354255443782737</c:v>
                </c:pt>
                <c:pt idx="762">
                  <c:v>-9.4380729702818176</c:v>
                </c:pt>
                <c:pt idx="763">
                  <c:v>-9.521514183141992</c:v>
                </c:pt>
                <c:pt idx="764">
                  <c:v>-9.6045708581167926</c:v>
                </c:pt>
                <c:pt idx="765">
                  <c:v>-9.6872346247723033</c:v>
                </c:pt>
                <c:pt idx="766">
                  <c:v>-9.7694969674649847</c:v>
                </c:pt>
                <c:pt idx="767">
                  <c:v>-9.8513492267384741</c:v>
                </c:pt>
                <c:pt idx="768">
                  <c:v>-9.9327826011836287</c:v>
                </c:pt>
                <c:pt idx="769">
                  <c:v>-10.013788149812605</c:v>
                </c:pt>
                <c:pt idx="770">
                  <c:v>-10.09435679500355</c:v>
                </c:pt>
                <c:pt idx="771">
                  <c:v>-10.174479326074945</c:v>
                </c:pt>
                <c:pt idx="772">
                  <c:v>-10.254146403557563</c:v>
                </c:pt>
                <c:pt idx="773">
                  <c:v>-10.333348564237134</c:v>
                </c:pt>
                <c:pt idx="774">
                  <c:v>-10.412076227047276</c:v>
                </c:pt>
                <c:pt idx="775">
                  <c:v>-10.490319699900784</c:v>
                </c:pt>
                <c:pt idx="776">
                  <c:v>-10.56806918755597</c:v>
                </c:pt>
                <c:pt idx="777">
                  <c:v>-10.64531480062427</c:v>
                </c:pt>
                <c:pt idx="778">
                  <c:v>-10.722046565833026</c:v>
                </c:pt>
                <c:pt idx="779">
                  <c:v>-10.79825443767308</c:v>
                </c:pt>
                <c:pt idx="780">
                  <c:v>-10.873928311568505</c:v>
                </c:pt>
                <c:pt idx="781">
                  <c:v>-10.949058038721715</c:v>
                </c:pt>
                <c:pt idx="782">
                  <c:v>-11.023633442800771</c:v>
                </c:pt>
                <c:pt idx="783">
                  <c:v>-11.097644338653311</c:v>
                </c:pt>
                <c:pt idx="784">
                  <c:v>-11.171080553245957</c:v>
                </c:pt>
                <c:pt idx="785">
                  <c:v>-11.243931949050001</c:v>
                </c:pt>
                <c:pt idx="786">
                  <c:v>-11.316188450113975</c:v>
                </c:pt>
                <c:pt idx="787">
                  <c:v>-11.38784007108735</c:v>
                </c:pt>
                <c:pt idx="788">
                  <c:v>-11.458876949481747</c:v>
                </c:pt>
                <c:pt idx="789">
                  <c:v>-11.52928938148618</c:v>
                </c:pt>
                <c:pt idx="790">
                  <c:v>-11.599067861683377</c:v>
                </c:pt>
                <c:pt idx="791">
                  <c:v>-11.668203127039536</c:v>
                </c:pt>
                <c:pt idx="792">
                  <c:v>-11.736686205585073</c:v>
                </c:pt>
                <c:pt idx="793">
                  <c:v>-11.804508470231685</c:v>
                </c:pt>
                <c:pt idx="794">
                  <c:v>-11.871661698220002</c:v>
                </c:pt>
                <c:pt idx="795">
                  <c:v>-11.938138136730272</c:v>
                </c:pt>
                <c:pt idx="796">
                  <c:v>-12.003930575241984</c:v>
                </c:pt>
                <c:pt idx="797">
                  <c:v>-12.069032425275026</c:v>
                </c:pt>
                <c:pt idx="798">
                  <c:v>-12.133437808202151</c:v>
                </c:pt>
                <c:pt idx="799">
                  <c:v>-12.197141651883593</c:v>
                </c:pt>
                <c:pt idx="800">
                  <c:v>-12.260139796932579</c:v>
                </c:pt>
                <c:pt idx="801">
                  <c:v>-12.322429113492881</c:v>
                </c:pt>
                <c:pt idx="802">
                  <c:v>-12.384007629474974</c:v>
                </c:pt>
                <c:pt idx="803">
                  <c:v>-12.444874671274594</c:v>
                </c:pt>
                <c:pt idx="804">
                  <c:v>-12.505031018071342</c:v>
                </c:pt>
                <c:pt idx="805">
                  <c:v>-12.564479070885696</c:v>
                </c:pt>
                <c:pt idx="806">
                  <c:v>-12.623223037652</c:v>
                </c:pt>
                <c:pt idx="807">
                  <c:v>-12.681269135644701</c:v>
                </c:pt>
                <c:pt idx="808">
                  <c:v>-12.738625812675673</c:v>
                </c:pt>
                <c:pt idx="809">
                  <c:v>-12.795303988555302</c:v>
                </c:pt>
                <c:pt idx="810">
                  <c:v>-12.851317318376086</c:v>
                </c:pt>
                <c:pt idx="811">
                  <c:v>-12.906682479243951</c:v>
                </c:pt>
                <c:pt idx="812">
                  <c:v>-12.961419482121578</c:v>
                </c:pt>
                <c:pt idx="813">
                  <c:v>-13.015552010482576</c:v>
                </c:pt>
                <c:pt idx="814">
                  <c:v>-13.069107787472809</c:v>
                </c:pt>
                <c:pt idx="815">
                  <c:v>-13.122118973252075</c:v>
                </c:pt>
                <c:pt idx="816">
                  <c:v>-13.174622594114723</c:v>
                </c:pt>
                <c:pt idx="817">
                  <c:v>-13.226661004872932</c:v>
                </c:pt>
                <c:pt idx="818">
                  <c:v>-13.278282385792972</c:v>
                </c:pt>
                <c:pt idx="819">
                  <c:v>-13.329541275123166</c:v>
                </c:pt>
                <c:pt idx="820">
                  <c:v>-13.380499137882625</c:v>
                </c:pt>
                <c:pt idx="821">
                  <c:v>-13.431224971117281</c:v>
                </c:pt>
                <c:pt idx="822">
                  <c:v>-13.481795945216856</c:v>
                </c:pt>
                <c:pt idx="823">
                  <c:v>-13.532298080121848</c:v>
                </c:pt>
                <c:pt idx="824">
                  <c:v>-13.582826954301735</c:v>
                </c:pt>
                <c:pt idx="825">
                  <c:v>-13.633488443220072</c:v>
                </c:pt>
                <c:pt idx="826">
                  <c:v>-13.684399482603412</c:v>
                </c:pt>
                <c:pt idx="827">
                  <c:v>-13.735688850169353</c:v>
                </c:pt>
                <c:pt idx="828">
                  <c:v>-13.787497957507508</c:v>
                </c:pt>
                <c:pt idx="829">
                  <c:v>-13.839981641551084</c:v>
                </c:pt>
                <c:pt idx="830">
                  <c:v>-13.89330894249213</c:v>
                </c:pt>
                <c:pt idx="831">
                  <c:v>-13.947663852096307</c:v>
                </c:pt>
                <c:pt idx="832">
                  <c:v>-14.003246013176405</c:v>
                </c:pt>
                <c:pt idx="833">
                  <c:v>-14.06027134753468</c:v>
                </c:pt>
                <c:pt idx="834">
                  <c:v>-14.118972586045674</c:v>
                </c:pt>
                <c:pt idx="835">
                  <c:v>-14.179599670845466</c:v>
                </c:pt>
                <c:pt idx="836">
                  <c:v>-14.242419995959029</c:v>
                </c:pt>
                <c:pt idx="837">
                  <c:v>-14.307718449347863</c:v>
                </c:pt>
                <c:pt idx="838">
                  <c:v>-14.375797216545106</c:v>
                </c:pt>
                <c:pt idx="839">
                  <c:v>-14.446975304080226</c:v>
                </c:pt>
                <c:pt idx="840">
                  <c:v>-14.521587740140546</c:v>
                </c:pt>
                <c:pt idx="841">
                  <c:v>-14.599984410777939</c:v>
                </c:pt>
                <c:pt idx="842">
                  <c:v>-14.682528492871242</c:v>
                </c:pt>
                <c:pt idx="843">
                  <c:v>-14.769594450404917</c:v>
                </c:pt>
                <c:pt idx="844">
                  <c:v>-14.861565568805595</c:v>
                </c:pt>
                <c:pt idx="845">
                  <c:v>-14.958831013337884</c:v>
                </c:pt>
                <c:pt idx="846">
                  <c:v>-15.061782412021788</c:v>
                </c:pt>
                <c:pt idx="847">
                  <c:v>-15.170809981072948</c:v>
                </c:pt>
                <c:pt idx="848">
                  <c:v>-15.286298231100814</c:v>
                </c:pt>
                <c:pt idx="849">
                  <c:v>-15.408621314507563</c:v>
                </c:pt>
                <c:pt idx="850">
                  <c:v>-15.538138097672913</c:v>
                </c:pt>
                <c:pt idx="851">
                  <c:v>-15.675187064195999</c:v>
                </c:pt>
                <c:pt idx="852">
                  <c:v>-15.820081176089063</c:v>
                </c:pt>
                <c:pt idx="853">
                  <c:v>-15.973102836576476</c:v>
                </c:pt>
                <c:pt idx="854">
                  <c:v>-16.134499109317801</c:v>
                </c:pt>
                <c:pt idx="855">
                  <c:v>-16.304477352857006</c:v>
                </c:pt>
                <c:pt idx="856">
                  <c:v>-16.483201424784195</c:v>
                </c:pt>
                <c:pt idx="857">
                  <c:v>-16.670788596902163</c:v>
                </c:pt>
                <c:pt idx="858">
                  <c:v>-16.86730730080501</c:v>
                </c:pt>
                <c:pt idx="859">
                  <c:v>-17.07277579364278</c:v>
                </c:pt>
                <c:pt idx="860">
                  <c:v>-17.287161798185238</c:v>
                </c:pt>
                <c:pt idx="861">
                  <c:v>-17.510383131900124</c:v>
                </c:pt>
                <c:pt idx="862">
                  <c:v>-17.742309299350321</c:v>
                </c:pt>
                <c:pt idx="863">
                  <c:v>-17.982763983583016</c:v>
                </c:pt>
                <c:pt idx="864">
                  <c:v>-18.231528337957826</c:v>
                </c:pt>
                <c:pt idx="865">
                  <c:v>-18.488344952206649</c:v>
                </c:pt>
                <c:pt idx="866">
                  <c:v>-18.752922346945162</c:v>
                </c:pt>
                <c:pt idx="867">
                  <c:v>-19.024939840101407</c:v>
                </c:pt>
                <c:pt idx="868">
                  <c:v>-19.304052626760573</c:v>
                </c:pt>
                <c:pt idx="869">
                  <c:v>-19.589896920005778</c:v>
                </c:pt>
                <c:pt idx="870">
                  <c:v>-19.882095013193165</c:v>
                </c:pt>
                <c:pt idx="871">
                  <c:v>-20.180260142094035</c:v>
                </c:pt>
                <c:pt idx="872">
                  <c:v>-20.484001046693106</c:v>
                </c:pt>
                <c:pt idx="873">
                  <c:v>-20.792926155399549</c:v>
                </c:pt>
                <c:pt idx="874">
                  <c:v>-21.106647337434875</c:v>
                </c:pt>
                <c:pt idx="875">
                  <c:v>-21.4247831909205</c:v>
                </c:pt>
                <c:pt idx="876">
                  <c:v>-21.746961853745098</c:v>
                </c:pt>
                <c:pt idx="877">
                  <c:v>-22.072823341011933</c:v>
                </c:pt>
                <c:pt idx="878">
                  <c:v>-22.402021426458184</c:v>
                </c:pt>
                <c:pt idx="879">
                  <c:v>-22.734225095635399</c:v>
                </c:pt>
                <c:pt idx="880">
                  <c:v>-23.069119606017097</c:v>
                </c:pt>
                <c:pt idx="881">
                  <c:v>-23.406407193844998</c:v>
                </c:pt>
                <c:pt idx="882">
                  <c:v>-23.745807469821543</c:v>
                </c:pt>
                <c:pt idx="883">
                  <c:v>-24.087057546140098</c:v>
                </c:pt>
                <c:pt idx="884">
                  <c:v>-24.429911936218108</c:v>
                </c:pt>
                <c:pt idx="885">
                  <c:v>-24.774142266265891</c:v>
                </c:pt>
                <c:pt idx="886">
                  <c:v>-25.119536834837646</c:v>
                </c:pt>
                <c:pt idx="887">
                  <c:v>-25.465900053055829</c:v>
                </c:pt>
                <c:pt idx="888">
                  <c:v>-25.81305179453426</c:v>
                </c:pt>
                <c:pt idx="889">
                  <c:v>-26.160826680319296</c:v>
                </c:pt>
                <c:pt idx="890">
                  <c:v>-26.509073320577357</c:v>
                </c:pt>
                <c:pt idx="891">
                  <c:v>-26.857653531366115</c:v>
                </c:pt>
                <c:pt idx="892">
                  <c:v>-27.206441541714035</c:v>
                </c:pt>
                <c:pt idx="893">
                  <c:v>-27.555323203416062</c:v>
                </c:pt>
                <c:pt idx="894">
                  <c:v>-27.904195213460511</c:v>
                </c:pt>
                <c:pt idx="895">
                  <c:v>-28.252964356827206</c:v>
                </c:pt>
                <c:pt idx="896">
                  <c:v>-28.601546775520234</c:v>
                </c:pt>
                <c:pt idx="897">
                  <c:v>-28.949867268112804</c:v>
                </c:pt>
                <c:pt idx="898">
                  <c:v>-29.297858622742794</c:v>
                </c:pt>
                <c:pt idx="899">
                  <c:v>-29.645460985405567</c:v>
                </c:pt>
                <c:pt idx="900">
                  <c:v>-29.992621264483656</c:v>
                </c:pt>
                <c:pt idx="901">
                  <c:v>-30.339292571739165</c:v>
                </c:pt>
                <c:pt idx="902">
                  <c:v>-30.685433699425875</c:v>
                </c:pt>
                <c:pt idx="903">
                  <c:v>-31.031008632735148</c:v>
                </c:pt>
                <c:pt idx="904">
                  <c:v>-31.375986096466363</c:v>
                </c:pt>
                <c:pt idx="905">
                  <c:v>-31.720339134564146</c:v>
                </c:pt>
                <c:pt idx="906">
                  <c:v>-32.064044721008777</c:v>
                </c:pt>
                <c:pt idx="907">
                  <c:v>-32.407083400429421</c:v>
                </c:pt>
                <c:pt idx="908">
                  <c:v>-32.749438956762617</c:v>
                </c:pt>
                <c:pt idx="909">
                  <c:v>-33.091098108252218</c:v>
                </c:pt>
                <c:pt idx="910">
                  <c:v>-33.432050227101385</c:v>
                </c:pt>
                <c:pt idx="911">
                  <c:v>-33.772287082119362</c:v>
                </c:pt>
                <c:pt idx="912">
                  <c:v>-34.111802602758331</c:v>
                </c:pt>
                <c:pt idx="913">
                  <c:v>-34.450592662993849</c:v>
                </c:pt>
                <c:pt idx="914">
                  <c:v>-34.788654883581074</c:v>
                </c:pt>
                <c:pt idx="915">
                  <c:v>-35.125988451286645</c:v>
                </c:pt>
                <c:pt idx="916">
                  <c:v>-35.462593953783212</c:v>
                </c:pt>
                <c:pt idx="917">
                  <c:v>-35.798473228969627</c:v>
                </c:pt>
                <c:pt idx="918">
                  <c:v>-36.133629227561102</c:v>
                </c:pt>
                <c:pt idx="919">
                  <c:v>-36.468065887871141</c:v>
                </c:pt>
                <c:pt idx="920">
                  <c:v>-36.801788021784162</c:v>
                </c:pt>
                <c:pt idx="921">
                  <c:v>-37.134801210989046</c:v>
                </c:pt>
                <c:pt idx="922">
                  <c:v>-37.467111712614113</c:v>
                </c:pt>
                <c:pt idx="923">
                  <c:v>-37.798726373469492</c:v>
                </c:pt>
                <c:pt idx="924">
                  <c:v>-38.129652552163478</c:v>
                </c:pt>
                <c:pt idx="925">
                  <c:v>-38.459898048420975</c:v>
                </c:pt>
                <c:pt idx="926">
                  <c:v>-38.789471038979656</c:v>
                </c:pt>
                <c:pt idx="927">
                  <c:v>-39.118380019499561</c:v>
                </c:pt>
                <c:pt idx="928">
                  <c:v>-39.446633751958885</c:v>
                </c:pt>
                <c:pt idx="929">
                  <c:v>-39.774241217057316</c:v>
                </c:pt>
                <c:pt idx="930">
                  <c:v>-40.10121157119125</c:v>
                </c:pt>
                <c:pt idx="931">
                  <c:v>-40.427554107592442</c:v>
                </c:pt>
                <c:pt idx="932">
                  <c:v>-40.75327822126777</c:v>
                </c:pt>
                <c:pt idx="933">
                  <c:v>-41.078393377400225</c:v>
                </c:pt>
                <c:pt idx="934">
                  <c:v>-41.402909082904166</c:v>
                </c:pt>
                <c:pt idx="935">
                  <c:v>-41.726834860853238</c:v>
                </c:pt>
                <c:pt idx="936">
                  <c:v>-42.050180227524521</c:v>
                </c:pt>
                <c:pt idx="937">
                  <c:v>-42.372954671823649</c:v>
                </c:pt>
                <c:pt idx="938">
                  <c:v>-42.695167636876384</c:v>
                </c:pt>
                <c:pt idx="939">
                  <c:v>-43.016828503591576</c:v>
                </c:pt>
                <c:pt idx="940">
                  <c:v>-43.337946576015945</c:v>
                </c:pt>
                <c:pt idx="941">
                  <c:v>-43.65853106831851</c:v>
                </c:pt>
                <c:pt idx="942">
                  <c:v>-43.978591093255851</c:v>
                </c:pt>
                <c:pt idx="943">
                  <c:v>-44.298135651981227</c:v>
                </c:pt>
                <c:pt idx="944">
                  <c:v>-44.617173625076092</c:v>
                </c:pt>
                <c:pt idx="945">
                  <c:v>-44.935713764688408</c:v>
                </c:pt>
                <c:pt idx="946">
                  <c:v>-45.253764687676288</c:v>
                </c:pt>
                <c:pt idx="947">
                  <c:v>-45.571334869663829</c:v>
                </c:pt>
                <c:pt idx="948">
                  <c:v>-45.888432639920765</c:v>
                </c:pt>
                <c:pt idx="949">
                  <c:v>-46.205066176990677</c:v>
                </c:pt>
                <c:pt idx="950">
                  <c:v>-46.521243504994729</c:v>
                </c:pt>
                <c:pt idx="951">
                  <c:v>-46.836972490546884</c:v>
                </c:pt>
                <c:pt idx="952">
                  <c:v>-47.152260840221068</c:v>
                </c:pt>
                <c:pt idx="953">
                  <c:v>-47.467116098516371</c:v>
                </c:pt>
                <c:pt idx="954">
                  <c:v>-47.78154564627139</c:v>
                </c:pt>
                <c:pt idx="955">
                  <c:v>-48.095556699482302</c:v>
                </c:pt>
                <c:pt idx="956">
                  <c:v>-48.409156308485308</c:v>
                </c:pt>
                <c:pt idx="957">
                  <c:v>-48.722351357464426</c:v>
                </c:pt>
                <c:pt idx="958">
                  <c:v>-49.035148564251912</c:v>
                </c:pt>
                <c:pt idx="959">
                  <c:v>-49.347554480391103</c:v>
                </c:pt>
                <c:pt idx="960">
                  <c:v>-49.659575491431767</c:v>
                </c:pt>
                <c:pt idx="961">
                  <c:v>-49.971217817434578</c:v>
                </c:pt>
                <c:pt idx="962">
                  <c:v>-50.282487513660314</c:v>
                </c:pt>
                <c:pt idx="963">
                  <c:v>-50.593390471423675</c:v>
                </c:pt>
                <c:pt idx="964">
                  <c:v>-50.903932419090609</c:v>
                </c:pt>
                <c:pt idx="965">
                  <c:v>-51.214118923205064</c:v>
                </c:pt>
                <c:pt idx="966">
                  <c:v>-51.523955389725764</c:v>
                </c:pt>
                <c:pt idx="967">
                  <c:v>-51.833447065362151</c:v>
                </c:pt>
                <c:pt idx="968">
                  <c:v>-52.142599038994426</c:v>
                </c:pt>
                <c:pt idx="969">
                  <c:v>-52.451416243166491</c:v>
                </c:pt>
                <c:pt idx="970">
                  <c:v>-52.759903455641115</c:v>
                </c:pt>
                <c:pt idx="971">
                  <c:v>-53.068065301009689</c:v>
                </c:pt>
                <c:pt idx="972">
                  <c:v>-53.375906252343583</c:v>
                </c:pt>
                <c:pt idx="973">
                  <c:v>-53.683430632885766</c:v>
                </c:pt>
                <c:pt idx="974">
                  <c:v>-53.990642617769424</c:v>
                </c:pt>
                <c:pt idx="975">
                  <c:v>-54.297546235761708</c:v>
                </c:pt>
                <c:pt idx="976">
                  <c:v>-54.60414537102519</c:v>
                </c:pt>
                <c:pt idx="977">
                  <c:v>-54.910443764892882</c:v>
                </c:pt>
                <c:pt idx="978">
                  <c:v>-55.2164450176518</c:v>
                </c:pt>
                <c:pt idx="979">
                  <c:v>-55.52215259033202</c:v>
                </c:pt>
                <c:pt idx="980">
                  <c:v>-55.827569806497323</c:v>
                </c:pt>
                <c:pt idx="981">
                  <c:v>-56.132699854034577</c:v>
                </c:pt>
                <c:pt idx="982">
                  <c:v>-56.437545786939324</c:v>
                </c:pt>
                <c:pt idx="983">
                  <c:v>-56.742110527095782</c:v>
                </c:pt>
                <c:pt idx="984">
                  <c:v>-57.046396866048731</c:v>
                </c:pt>
                <c:pt idx="985">
                  <c:v>-57.350407466766427</c:v>
                </c:pt>
                <c:pt idx="986">
                  <c:v>-57.654144865392482</c:v>
                </c:pt>
                <c:pt idx="987">
                  <c:v>-57.957611472986756</c:v>
                </c:pt>
                <c:pt idx="988">
                  <c:v>-58.260809577253617</c:v>
                </c:pt>
                <c:pt idx="989">
                  <c:v>-58.563741344257338</c:v>
                </c:pt>
                <c:pt idx="990">
                  <c:v>-58.866408820124491</c:v>
                </c:pt>
                <c:pt idx="991">
                  <c:v>-59.168813932732164</c:v>
                </c:pt>
                <c:pt idx="992">
                  <c:v>-59.470958493384842</c:v>
                </c:pt>
                <c:pt idx="993">
                  <c:v>-59.772844198475262</c:v>
                </c:pt>
                <c:pt idx="994">
                  <c:v>-60.074472631134675</c:v>
                </c:pt>
                <c:pt idx="995">
                  <c:v>-60.375845262869667</c:v>
                </c:pt>
                <c:pt idx="996">
                  <c:v>-60.676963455186787</c:v>
                </c:pt>
                <c:pt idx="997">
                  <c:v>-60.977828461207409</c:v>
                </c:pt>
                <c:pt idx="998">
                  <c:v>-61.278441427270238</c:v>
                </c:pt>
                <c:pt idx="999">
                  <c:v>-61.578803394525245</c:v>
                </c:pt>
                <c:pt idx="1000">
                  <c:v>-61.878915300519758</c:v>
                </c:pt>
                <c:pt idx="1001">
                  <c:v>-62.178777980775308</c:v>
                </c:pt>
                <c:pt idx="1002">
                  <c:v>-62.478392170359072</c:v>
                </c:pt>
                <c:pt idx="1003">
                  <c:v>-62.777758505450073</c:v>
                </c:pt>
                <c:pt idx="1004">
                  <c:v>-63.076877524900723</c:v>
                </c:pt>
                <c:pt idx="1005">
                  <c:v>-63.375749671796207</c:v>
                </c:pt>
                <c:pt idx="1006">
                  <c:v>-63.674375295012013</c:v>
                </c:pt>
                <c:pt idx="1007">
                  <c:v>-63.972754650771513</c:v>
                </c:pt>
                <c:pt idx="1008">
                  <c:v>-64.270887904205154</c:v>
                </c:pt>
                <c:pt idx="1009">
                  <c:v>-64.568775130912087</c:v>
                </c:pt>
                <c:pt idx="1010">
                  <c:v>-64.866416318526461</c:v>
                </c:pt>
                <c:pt idx="1011">
                  <c:v>-65.16381136828916</c:v>
                </c:pt>
                <c:pt idx="1012">
                  <c:v>-65.460960096626863</c:v>
                </c:pt>
                <c:pt idx="1013">
                  <c:v>-65.757862236740692</c:v>
                </c:pt>
                <c:pt idx="1014">
                  <c:v>-66.054517440204265</c:v>
                </c:pt>
                <c:pt idx="1015">
                  <c:v>-66.350925278574053</c:v>
                </c:pt>
                <c:pt idx="1016">
                  <c:v>-66.647085245013116</c:v>
                </c:pt>
                <c:pt idx="1017">
                  <c:v>-66.942996755931176</c:v>
                </c:pt>
                <c:pt idx="1018">
                  <c:v>-67.238659152638505</c:v>
                </c:pt>
                <c:pt idx="1019">
                  <c:v>-67.534071703020885</c:v>
                </c:pt>
                <c:pt idx="1020">
                  <c:v>-67.829233603232552</c:v>
                </c:pt>
                <c:pt idx="1021">
                  <c:v>-68.124143979409794</c:v>
                </c:pt>
                <c:pt idx="1022">
                  <c:v>-68.418801889409195</c:v>
                </c:pt>
                <c:pt idx="1023">
                  <c:v>-68.713206324567608</c:v>
                </c:pt>
                <c:pt idx="1024">
                  <c:v>-69.007356211488258</c:v>
                </c:pt>
                <c:pt idx="1025">
                  <c:v>-69.30125041385466</c:v>
                </c:pt>
                <c:pt idx="1026">
                  <c:v>-69.594887734270699</c:v>
                </c:pt>
                <c:pt idx="1027">
                  <c:v>-69.888266916131073</c:v>
                </c:pt>
                <c:pt idx="1028">
                  <c:v>-70.181386645522053</c:v>
                </c:pt>
                <c:pt idx="1029">
                  <c:v>-70.474245553153523</c:v>
                </c:pt>
                <c:pt idx="1030">
                  <c:v>-70.76684221632334</c:v>
                </c:pt>
                <c:pt idx="1031">
                  <c:v>-71.059175160915828</c:v>
                </c:pt>
                <c:pt idx="1032">
                  <c:v>-71.351242863434422</c:v>
                </c:pt>
                <c:pt idx="1033">
                  <c:v>-71.643043753069193</c:v>
                </c:pt>
                <c:pt idx="1034">
                  <c:v>-71.934576213800568</c:v>
                </c:pt>
                <c:pt idx="1035">
                  <c:v>-72.225838586539552</c:v>
                </c:pt>
                <c:pt idx="1036">
                  <c:v>-72.516829171304778</c:v>
                </c:pt>
                <c:pt idx="1037">
                  <c:v>-72.807546229436539</c:v>
                </c:pt>
                <c:pt idx="1038">
                  <c:v>-73.097987985849102</c:v>
                </c:pt>
                <c:pt idx="1039">
                  <c:v>-73.388152631320096</c:v>
                </c:pt>
                <c:pt idx="1040">
                  <c:v>-73.678038324817933</c:v>
                </c:pt>
                <c:pt idx="1041">
                  <c:v>-73.967643195865918</c:v>
                </c:pt>
                <c:pt idx="1042">
                  <c:v>-74.256965346944824</c:v>
                </c:pt>
                <c:pt idx="1043">
                  <c:v>-74.546002855930837</c:v>
                </c:pt>
                <c:pt idx="1044">
                  <c:v>-74.834753778570771</c:v>
                </c:pt>
                <c:pt idx="1045">
                  <c:v>-75.123216150991453</c:v>
                </c:pt>
                <c:pt idx="1046">
                  <c:v>-75.411387992244343</c:v>
                </c:pt>
                <c:pt idx="1047">
                  <c:v>-75.699267306882888</c:v>
                </c:pt>
                <c:pt idx="1048">
                  <c:v>-75.98685208757162</c:v>
                </c:pt>
                <c:pt idx="1049">
                  <c:v>-76.274140317726108</c:v>
                </c:pt>
                <c:pt idx="1050">
                  <c:v>-76.561129974181213</c:v>
                </c:pt>
                <c:pt idx="1051">
                  <c:v>-76.847819029886367</c:v>
                </c:pt>
                <c:pt idx="1052">
                  <c:v>-77.134205456624855</c:v>
                </c:pt>
                <c:pt idx="1053">
                  <c:v>-77.42028722775656</c:v>
                </c:pt>
                <c:pt idx="1054">
                  <c:v>-77.706062320979598</c:v>
                </c:pt>
                <c:pt idx="1055">
                  <c:v>-77.991528721110129</c:v>
                </c:pt>
                <c:pt idx="1056">
                  <c:v>-78.27668442287505</c:v>
                </c:pt>
                <c:pt idx="1057">
                  <c:v>-78.561527433717657</c:v>
                </c:pt>
                <c:pt idx="1058">
                  <c:v>-78.846055776608864</c:v>
                </c:pt>
                <c:pt idx="1059">
                  <c:v>-79.130267492865528</c:v>
                </c:pt>
                <c:pt idx="1060">
                  <c:v>-79.414160644965961</c:v>
                </c:pt>
                <c:pt idx="1061">
                  <c:v>-79.697733319365113</c:v>
                </c:pt>
                <c:pt idx="1062">
                  <c:v>-79.980983629300269</c:v>
                </c:pt>
                <c:pt idx="1063">
                  <c:v>-80.263909717585719</c:v>
                </c:pt>
                <c:pt idx="1064">
                  <c:v>-80.546509759389835</c:v>
                </c:pt>
                <c:pt idx="1065">
                  <c:v>-80.828781964992771</c:v>
                </c:pt>
                <c:pt idx="1066">
                  <c:v>-81.110724582516227</c:v>
                </c:pt>
                <c:pt idx="1067">
                  <c:v>-81.392335900623237</c:v>
                </c:pt>
                <c:pt idx="1068">
                  <c:v>-81.673614251181178</c:v>
                </c:pt>
                <c:pt idx="1069">
                  <c:v>-81.954558011883137</c:v>
                </c:pt>
                <c:pt idx="1070">
                  <c:v>-82.235165608820694</c:v>
                </c:pt>
                <c:pt idx="1071">
                  <c:v>-82.515435519006388</c:v>
                </c:pt>
                <c:pt idx="1072">
                  <c:v>-82.795366272835096</c:v>
                </c:pt>
                <c:pt idx="1073">
                  <c:v>-83.074956456480834</c:v>
                </c:pt>
                <c:pt idx="1074">
                  <c:v>-83.354204714225233</c:v>
                </c:pt>
                <c:pt idx="1075">
                  <c:v>-83.633109750707021</c:v>
                </c:pt>
                <c:pt idx="1076">
                  <c:v>-83.911670333089731</c:v>
                </c:pt>
                <c:pt idx="1077">
                  <c:v>-84.189885293141401</c:v>
                </c:pt>
                <c:pt idx="1078">
                  <c:v>-84.467753529218143</c:v>
                </c:pt>
                <c:pt idx="1079">
                  <c:v>-84.745274008147973</c:v>
                </c:pt>
                <c:pt idx="1080">
                  <c:v>-85.022445767006673</c:v>
                </c:pt>
                <c:pt idx="1081">
                  <c:v>-85.299267914781638</c:v>
                </c:pt>
                <c:pt idx="1082">
                  <c:v>-85.575739633915703</c:v>
                </c:pt>
                <c:pt idx="1083">
                  <c:v>-85.851860181727304</c:v>
                </c:pt>
                <c:pt idx="1084">
                  <c:v>-86.127628891700027</c:v>
                </c:pt>
                <c:pt idx="1085">
                  <c:v>-86.40304517463548</c:v>
                </c:pt>
                <c:pt idx="1086">
                  <c:v>-86.678108519665301</c:v>
                </c:pt>
                <c:pt idx="1087">
                  <c:v>-86.952818495116503</c:v>
                </c:pt>
                <c:pt idx="1088">
                  <c:v>-87.227174749225824</c:v>
                </c:pt>
                <c:pt idx="1089">
                  <c:v>-87.501177010697617</c:v>
                </c:pt>
                <c:pt idx="1090">
                  <c:v>-87.774825089100432</c:v>
                </c:pt>
                <c:pt idx="1091">
                  <c:v>-88.048118875100556</c:v>
                </c:pt>
                <c:pt idx="1092">
                  <c:v>-88.321058340525241</c:v>
                </c:pt>
                <c:pt idx="1093">
                  <c:v>-88.593643538255776</c:v>
                </c:pt>
                <c:pt idx="1094">
                  <c:v>-88.865874601944142</c:v>
                </c:pt>
                <c:pt idx="1095">
                  <c:v>-89.137751745553132</c:v>
                </c:pt>
                <c:pt idx="1096">
                  <c:v>-89.409275262716363</c:v>
                </c:pt>
                <c:pt idx="1097">
                  <c:v>-89.680445525916085</c:v>
                </c:pt>
                <c:pt idx="1098">
                  <c:v>-89.951262985478664</c:v>
                </c:pt>
                <c:pt idx="1099">
                  <c:v>-90.221728168386989</c:v>
                </c:pt>
                <c:pt idx="1100">
                  <c:v>-90.49184167690683</c:v>
                </c:pt>
                <c:pt idx="1101">
                  <c:v>-90.761604187031054</c:v>
                </c:pt>
                <c:pt idx="1102">
                  <c:v>-91.031016446740168</c:v>
                </c:pt>
                <c:pt idx="1103">
                  <c:v>-91.300079274080176</c:v>
                </c:pt>
                <c:pt idx="1104">
                  <c:v>-91.568793555061674</c:v>
                </c:pt>
                <c:pt idx="1105">
                  <c:v>-91.837160241379593</c:v>
                </c:pt>
                <c:pt idx="1106">
                  <c:v>-92.105180347959305</c:v>
                </c:pt>
                <c:pt idx="1107">
                  <c:v>-92.372854950330705</c:v>
                </c:pt>
                <c:pt idx="1108">
                  <c:v>-92.640185181836245</c:v>
                </c:pt>
                <c:pt idx="1109">
                  <c:v>-92.907172230674348</c:v>
                </c:pt>
                <c:pt idx="1110">
                  <c:v>-93.17381733678755</c:v>
                </c:pt>
                <c:pt idx="1111">
                  <c:v>-93.440121788598361</c:v>
                </c:pt>
                <c:pt idx="1112">
                  <c:v>-93.706086919599642</c:v>
                </c:pt>
                <c:pt idx="1113">
                  <c:v>-93.971714104807418</c:v>
                </c:pt>
                <c:pt idx="1114">
                  <c:v>-94.237004757083184</c:v>
                </c:pt>
                <c:pt idx="1115">
                  <c:v>-94.50196032333217</c:v>
                </c:pt>
                <c:pt idx="1116">
                  <c:v>-94.76658228058929</c:v>
                </c:pt>
                <c:pt idx="1117">
                  <c:v>-95.030872131998564</c:v>
                </c:pt>
                <c:pt idx="1118">
                  <c:v>-95.294831402697142</c:v>
                </c:pt>
                <c:pt idx="1119">
                  <c:v>-95.558461635613753</c:v>
                </c:pt>
                <c:pt idx="1120">
                  <c:v>-95.821764387191223</c:v>
                </c:pt>
                <c:pt idx="1121">
                  <c:v>-96.084741223044503</c:v>
                </c:pt>
                <c:pt idx="1122">
                  <c:v>-96.34739371356487</c:v>
                </c:pt>
                <c:pt idx="1123">
                  <c:v>-96.609723429481491</c:v>
                </c:pt>
                <c:pt idx="1124">
                  <c:v>-96.871731937393008</c:v>
                </c:pt>
                <c:pt idx="1125">
                  <c:v>-97.133420795279491</c:v>
                </c:pt>
                <c:pt idx="1126">
                  <c:v>-97.394791548008115</c:v>
                </c:pt>
                <c:pt idx="1127">
                  <c:v>-97.655845722844774</c:v>
                </c:pt>
                <c:pt idx="1128">
                  <c:v>-97.916584824983772</c:v>
                </c:pt>
                <c:pt idx="1129">
                  <c:v>-98.177010333107688</c:v>
                </c:pt>
                <c:pt idx="1130">
                  <c:v>-98.437123694991271</c:v>
                </c:pt>
                <c:pt idx="1131">
                  <c:v>-98.696926323160525</c:v>
                </c:pt>
                <c:pt idx="1132">
                  <c:v>-98.956419590620797</c:v>
                </c:pt>
                <c:pt idx="1133">
                  <c:v>-99.215604826665441</c:v>
                </c:pt>
                <c:pt idx="1134">
                  <c:v>-99.474483312777991</c:v>
                </c:pt>
                <c:pt idx="1135">
                  <c:v>-99.733056278639765</c:v>
                </c:pt>
                <c:pt idx="1136">
                  <c:v>-99.991324898254419</c:v>
                </c:pt>
                <c:pt idx="1137">
                  <c:v>-100.24929028620282</c:v>
                </c:pt>
                <c:pt idx="1138">
                  <c:v>-100.50695349403739</c:v>
                </c:pt>
                <c:pt idx="1139">
                  <c:v>-100.76431550682852</c:v>
                </c:pt>
                <c:pt idx="1140">
                  <c:v>-101.02137723987354</c:v>
                </c:pt>
                <c:pt idx="1141">
                  <c:v>-101.27813953557826</c:v>
                </c:pt>
                <c:pt idx="1142">
                  <c:v>-101.53460316052043</c:v>
                </c:pt>
                <c:pt idx="1143">
                  <c:v>-101.79076880270618</c:v>
                </c:pt>
                <c:pt idx="1144">
                  <c:v>-102.04663706902485</c:v>
                </c:pt>
                <c:pt idx="1145">
                  <c:v>-102.30220848291583</c:v>
                </c:pt>
                <c:pt idx="1146">
                  <c:v>-102.5574834822482</c:v>
                </c:pt>
                <c:pt idx="1147">
                  <c:v>-102.81246241742639</c:v>
                </c:pt>
                <c:pt idx="1148">
                  <c:v>-103.06714554972439</c:v>
                </c:pt>
                <c:pt idx="1149">
                  <c:v>-103.32153304985526</c:v>
                </c:pt>
                <c:pt idx="1150">
                  <c:v>-103.57562499678181</c:v>
                </c:pt>
                <c:pt idx="1151">
                  <c:v>-103.82942137677071</c:v>
                </c:pt>
                <c:pt idx="1152">
                  <c:v>-104.08292208269603</c:v>
                </c:pt>
                <c:pt idx="1153">
                  <c:v>-104.33612691359224</c:v>
                </c:pt>
                <c:pt idx="1154">
                  <c:v>-104.58903557446129</c:v>
                </c:pt>
                <c:pt idx="1155">
                  <c:v>-104.84164767633339</c:v>
                </c:pt>
                <c:pt idx="1156">
                  <c:v>-105.09396273658197</c:v>
                </c:pt>
                <c:pt idx="1157">
                  <c:v>-105.34598017949395</c:v>
                </c:pt>
                <c:pt idx="1158">
                  <c:v>-105.59769933709246</c:v>
                </c:pt>
                <c:pt idx="1159">
                  <c:v>-105.84911945021105</c:v>
                </c:pt>
                <c:pt idx="1160">
                  <c:v>-106.10023966981761</c:v>
                </c:pt>
                <c:pt idx="1161">
                  <c:v>-106.35105905858259</c:v>
                </c:pt>
                <c:pt idx="1162">
                  <c:v>-106.60157659268981</c:v>
                </c:pt>
                <c:pt idx="1163">
                  <c:v>-106.85179116388341</c:v>
                </c:pt>
                <c:pt idx="1164">
                  <c:v>-107.101701581746</c:v>
                </c:pt>
                <c:pt idx="1165">
                  <c:v>-107.35130657620155</c:v>
                </c:pt>
                <c:pt idx="1166">
                  <c:v>-107.60060480023787</c:v>
                </c:pt>
                <c:pt idx="1167">
                  <c:v>-107.84959483283784</c:v>
                </c:pt>
                <c:pt idx="1168">
                  <c:v>-108.09827518211519</c:v>
                </c:pt>
                <c:pt idx="1169">
                  <c:v>-108.34664428864262</c:v>
                </c:pt>
                <c:pt idx="1170">
                  <c:v>-108.5947005289667</c:v>
                </c:pt>
                <c:pt idx="1171">
                  <c:v>-108.84244221929598</c:v>
                </c:pt>
                <c:pt idx="1172">
                  <c:v>-109.08986761935574</c:v>
                </c:pt>
                <c:pt idx="1173">
                  <c:v>-109.33697493639669</c:v>
                </c:pt>
                <c:pt idx="1174">
                  <c:v>-109.58376232934641</c:v>
                </c:pt>
                <c:pt idx="1175">
                  <c:v>-109.83022791309425</c:v>
                </c:pt>
                <c:pt idx="1176">
                  <c:v>-110.0763697628952</c:v>
                </c:pt>
                <c:pt idx="1177">
                  <c:v>-110.32218591888378</c:v>
                </c:pt>
                <c:pt idx="1178">
                  <c:v>-110.5676743906827</c:v>
                </c:pt>
                <c:pt idx="1179">
                  <c:v>-110.81283316209706</c:v>
                </c:pt>
                <c:pt idx="1180">
                  <c:v>-111.05766019587895</c:v>
                </c:pt>
                <c:pt idx="1181">
                  <c:v>-111.30215343855106</c:v>
                </c:pt>
                <c:pt idx="1182">
                  <c:v>-111.54631082527672</c:v>
                </c:pt>
                <c:pt idx="1183">
                  <c:v>-111.79013028476351</c:v>
                </c:pt>
                <c:pt idx="1184">
                  <c:v>-112.0336097441869</c:v>
                </c:pt>
                <c:pt idx="1185">
                  <c:v>-112.27674713412348</c:v>
                </c:pt>
                <c:pt idx="1186">
                  <c:v>-112.51954039347842</c:v>
                </c:pt>
                <c:pt idx="1187">
                  <c:v>-112.76198747439695</c:v>
                </c:pt>
                <c:pt idx="1188">
                  <c:v>-113.00408634714711</c:v>
                </c:pt>
                <c:pt idx="1189">
                  <c:v>-113.24583500496162</c:v>
                </c:pt>
                <c:pt idx="1190">
                  <c:v>-113.48723146882706</c:v>
                </c:pt>
                <c:pt idx="1191">
                  <c:v>-113.72827379220961</c:v>
                </c:pt>
                <c:pt idx="1192">
                  <c:v>-113.9689600657052</c:v>
                </c:pt>
                <c:pt idx="1193">
                  <c:v>-114.20928842160502</c:v>
                </c:pt>
                <c:pt idx="1194">
                  <c:v>-114.44925703836402</c:v>
                </c:pt>
                <c:pt idx="1195">
                  <c:v>-114.6888641449646</c:v>
                </c:pt>
                <c:pt idx="1196">
                  <c:v>-114.92810802516409</c:v>
                </c:pt>
                <c:pt idx="1197">
                  <c:v>-115.16698702161875</c:v>
                </c:pt>
                <c:pt idx="1198">
                  <c:v>-115.40549953987451</c:v>
                </c:pt>
                <c:pt idx="1199">
                  <c:v>-115.64364405221755</c:v>
                </c:pt>
                <c:pt idx="1200">
                  <c:v>-115.88141910137553</c:v>
                </c:pt>
                <c:pt idx="1201">
                  <c:v>-116.11882330406496</c:v>
                </c:pt>
                <c:pt idx="1202">
                  <c:v>-116.35585535437676</c:v>
                </c:pt>
                <c:pt idx="1203">
                  <c:v>-116.59251402699405</c:v>
                </c:pt>
                <c:pt idx="1204">
                  <c:v>-116.8287981802381</c:v>
                </c:pt>
                <c:pt idx="1205">
                  <c:v>-117.06470675893659</c:v>
                </c:pt>
                <c:pt idx="1206">
                  <c:v>-117.30023879711101</c:v>
                </c:pt>
                <c:pt idx="1207">
                  <c:v>-117.53539342047925</c:v>
                </c:pt>
                <c:pt idx="1208">
                  <c:v>-117.77016984877045</c:v>
                </c:pt>
                <c:pt idx="1209">
                  <c:v>-118.00456739785031</c:v>
                </c:pt>
                <c:pt idx="1210">
                  <c:v>-118.23858548165428</c:v>
                </c:pt>
                <c:pt idx="1211">
                  <c:v>-118.47222361392792</c:v>
                </c:pt>
                <c:pt idx="1212">
                  <c:v>-118.70548140977391</c:v>
                </c:pt>
                <c:pt idx="1213">
                  <c:v>-118.93835858700569</c:v>
                </c:pt>
                <c:pt idx="1214">
                  <c:v>-119.17085496730684</c:v>
                </c:pt>
                <c:pt idx="1215">
                  <c:v>-119.40297047720021</c:v>
                </c:pt>
                <c:pt idx="1216">
                  <c:v>-119.63470514882343</c:v>
                </c:pt>
                <c:pt idx="1217">
                  <c:v>-119.86605912051901</c:v>
                </c:pt>
                <c:pt idx="1218">
                  <c:v>-120.09703263723476</c:v>
                </c:pt>
                <c:pt idx="1219">
                  <c:v>-120.32762605074278</c:v>
                </c:pt>
                <c:pt idx="1220">
                  <c:v>-120.55783981967718</c:v>
                </c:pt>
                <c:pt idx="1221">
                  <c:v>-120.78767450939533</c:v>
                </c:pt>
                <c:pt idx="1222">
                  <c:v>-121.01713079166646</c:v>
                </c:pt>
                <c:pt idx="1223">
                  <c:v>-121.24620944419176</c:v>
                </c:pt>
                <c:pt idx="1224">
                  <c:v>-121.47491134996157</c:v>
                </c:pt>
                <c:pt idx="1225">
                  <c:v>-121.70323749645337</c:v>
                </c:pt>
                <c:pt idx="1226">
                  <c:v>-121.93118897467635</c:v>
                </c:pt>
                <c:pt idx="1227">
                  <c:v>-122.15876697806954</c:v>
                </c:pt>
                <c:pt idx="1228">
                  <c:v>-122.38597280125668</c:v>
                </c:pt>
                <c:pt idx="1229">
                  <c:v>-122.61280783866562</c:v>
                </c:pt>
                <c:pt idx="1230">
                  <c:v>-122.83927358301779</c:v>
                </c:pt>
                <c:pt idx="1231">
                  <c:v>-123.06537162369477</c:v>
                </c:pt>
                <c:pt idx="1232">
                  <c:v>-123.29110364498695</c:v>
                </c:pt>
                <c:pt idx="1233">
                  <c:v>-123.5164714242319</c:v>
                </c:pt>
                <c:pt idx="1234">
                  <c:v>-123.74147682984871</c:v>
                </c:pt>
                <c:pt idx="1235">
                  <c:v>-123.96612181927573</c:v>
                </c:pt>
                <c:pt idx="1236">
                  <c:v>-124.19040843681644</c:v>
                </c:pt>
                <c:pt idx="1237">
                  <c:v>-124.41433881140196</c:v>
                </c:pt>
                <c:pt idx="1238">
                  <c:v>-124.63791515427666</c:v>
                </c:pt>
                <c:pt idx="1239">
                  <c:v>-124.86113975661283</c:v>
                </c:pt>
                <c:pt idx="1240">
                  <c:v>-125.0840149870609</c:v>
                </c:pt>
                <c:pt idx="1241">
                  <c:v>-125.30654328924312</c:v>
                </c:pt>
                <c:pt idx="1242">
                  <c:v>-125.52872717919507</c:v>
                </c:pt>
                <c:pt idx="1243">
                  <c:v>-125.75056924276406</c:v>
                </c:pt>
                <c:pt idx="1244">
                  <c:v>-125.97207213296645</c:v>
                </c:pt>
                <c:pt idx="1245">
                  <c:v>-126.19323856731583</c:v>
                </c:pt>
                <c:pt idx="1246">
                  <c:v>-126.41407132512231</c:v>
                </c:pt>
                <c:pt idx="1247">
                  <c:v>-126.63457324477186</c:v>
                </c:pt>
                <c:pt idx="1248">
                  <c:v>-126.85474722099119</c:v>
                </c:pt>
                <c:pt idx="1249">
                  <c:v>-127.07459620210226</c:v>
                </c:pt>
                <c:pt idx="1250">
                  <c:v>-127.29412318727329</c:v>
                </c:pt>
                <c:pt idx="1251">
                  <c:v>-127.51333122376978</c:v>
                </c:pt>
                <c:pt idx="1252">
                  <c:v>-127.73222340421104</c:v>
                </c:pt>
                <c:pt idx="1253">
                  <c:v>-127.950802863839</c:v>
                </c:pt>
                <c:pt idx="1254">
                  <c:v>-128.16907277779882</c:v>
                </c:pt>
                <c:pt idx="1255">
                  <c:v>-128.38703635844061</c:v>
                </c:pt>
                <c:pt idx="1256">
                  <c:v>-128.60469685264394</c:v>
                </c:pt>
                <c:pt idx="1257">
                  <c:v>-128.82205753916844</c:v>
                </c:pt>
                <c:pt idx="1258">
                  <c:v>-129.03912172603577</c:v>
                </c:pt>
                <c:pt idx="1259">
                  <c:v>-129.2558927479455</c:v>
                </c:pt>
                <c:pt idx="1260">
                  <c:v>-129.47237396372665</c:v>
                </c:pt>
                <c:pt idx="1261">
                  <c:v>-129.68856875383136</c:v>
                </c:pt>
                <c:pt idx="1262">
                  <c:v>-129.90448051786973</c:v>
                </c:pt>
                <c:pt idx="1263">
                  <c:v>-130.12011267219083</c:v>
                </c:pt>
                <c:pt idx="1264">
                  <c:v>-130.33546864751042</c:v>
                </c:pt>
                <c:pt idx="1265">
                  <c:v>-130.55055188658994</c:v>
                </c:pt>
                <c:pt idx="1266">
                  <c:v>-130.76536584196484</c:v>
                </c:pt>
                <c:pt idx="1267">
                  <c:v>-130.97991397372945</c:v>
                </c:pt>
                <c:pt idx="1268">
                  <c:v>-131.1941997473736</c:v>
                </c:pt>
                <c:pt idx="1269">
                  <c:v>-131.40822663167754</c:v>
                </c:pt>
                <c:pt idx="1270">
                  <c:v>-131.62199809666393</c:v>
                </c:pt>
                <c:pt idx="1271">
                  <c:v>-131.83551761160814</c:v>
                </c:pt>
                <c:pt idx="1272">
                  <c:v>-132.0487886431074</c:v>
                </c:pt>
                <c:pt idx="1273">
                  <c:v>-132.26181465321102</c:v>
                </c:pt>
                <c:pt idx="1274">
                  <c:v>-132.47459909761048</c:v>
                </c:pt>
                <c:pt idx="1275">
                  <c:v>-132.6871454238906</c:v>
                </c:pt>
                <c:pt idx="1276">
                  <c:v>-132.89945706984142</c:v>
                </c:pt>
                <c:pt idx="1277">
                  <c:v>-133.11153746183177</c:v>
                </c:pt>
                <c:pt idx="1278">
                  <c:v>-133.32339001324485</c:v>
                </c:pt>
                <c:pt idx="1279">
                  <c:v>-133.53501812297282</c:v>
                </c:pt>
                <c:pt idx="1280">
                  <c:v>-133.74642517397464</c:v>
                </c:pt>
                <c:pt idx="1281">
                  <c:v>-133.9576145318926</c:v>
                </c:pt>
                <c:pt idx="1282">
                  <c:v>-134.16858954372981</c:v>
                </c:pt>
                <c:pt idx="1283">
                  <c:v>-134.37935353658705</c:v>
                </c:pt>
                <c:pt idx="1284">
                  <c:v>-134.58990981645798</c:v>
                </c:pt>
                <c:pt idx="1285">
                  <c:v>-134.8002616670833</c:v>
                </c:pt>
                <c:pt idx="1286">
                  <c:v>-135.01041234886145</c:v>
                </c:pt>
                <c:pt idx="1287">
                  <c:v>-135.22036509781688</c:v>
                </c:pt>
                <c:pt idx="1288">
                  <c:v>-135.43012312462184</c:v>
                </c:pt>
                <c:pt idx="1289">
                  <c:v>-135.63968961367527</c:v>
                </c:pt>
                <c:pt idx="1290">
                  <c:v>-135.84906772223349</c:v>
                </c:pt>
                <c:pt idx="1291">
                  <c:v>-136.05826057959439</c:v>
                </c:pt>
                <c:pt idx="1292">
                  <c:v>-136.26727128633161</c:v>
                </c:pt>
                <c:pt idx="1293">
                  <c:v>-136.47610291358083</c:v>
                </c:pt>
                <c:pt idx="1294">
                  <c:v>-136.68475850237331</c:v>
                </c:pt>
                <c:pt idx="1295">
                  <c:v>-136.89324106301865</c:v>
                </c:pt>
                <c:pt idx="1296">
                  <c:v>-137.10155357453297</c:v>
                </c:pt>
                <c:pt idx="1297">
                  <c:v>-137.30969898411328</c:v>
                </c:pt>
                <c:pt idx="1298">
                  <c:v>-137.5176802066554</c:v>
                </c:pt>
                <c:pt idx="1299">
                  <c:v>-137.72550012431469</c:v>
                </c:pt>
                <c:pt idx="1300">
                  <c:v>-137.93316158610889</c:v>
                </c:pt>
                <c:pt idx="1301">
                  <c:v>-138.1406674075601</c:v>
                </c:pt>
                <c:pt idx="1302">
                  <c:v>-138.34802037037664</c:v>
                </c:pt>
                <c:pt idx="1303">
                  <c:v>-138.555223222172</c:v>
                </c:pt>
                <c:pt idx="1304">
                  <c:v>-138.76227867622029</c:v>
                </c:pt>
                <c:pt idx="1305">
                  <c:v>-138.96918941124673</c:v>
                </c:pt>
                <c:pt idx="1306">
                  <c:v>-139.17595807125196</c:v>
                </c:pt>
                <c:pt idx="1307">
                  <c:v>-139.38258726536864</c:v>
                </c:pt>
                <c:pt idx="1308">
                  <c:v>-139.58907956774988</c:v>
                </c:pt>
                <c:pt idx="1309">
                  <c:v>-139.79543751748679</c:v>
                </c:pt>
                <c:pt idx="1310">
                  <c:v>-140.00166361855602</c:v>
                </c:pt>
                <c:pt idx="1311">
                  <c:v>-140.20776033979382</c:v>
                </c:pt>
                <c:pt idx="1312">
                  <c:v>-140.41373011489742</c:v>
                </c:pt>
                <c:pt idx="1313">
                  <c:v>-140.6195753424511</c:v>
                </c:pt>
                <c:pt idx="1314">
                  <c:v>-140.82529838597711</c:v>
                </c:pt>
                <c:pt idx="1315">
                  <c:v>-141.03090157400794</c:v>
                </c:pt>
                <c:pt idx="1316">
                  <c:v>-141.23638720018363</c:v>
                </c:pt>
                <c:pt idx="1317">
                  <c:v>-141.4417575233665</c:v>
                </c:pt>
                <c:pt idx="1318">
                  <c:v>-141.64701476777779</c:v>
                </c:pt>
                <c:pt idx="1319">
                  <c:v>-141.85216112315334</c:v>
                </c:pt>
                <c:pt idx="1320">
                  <c:v>-142.0571987449155</c:v>
                </c:pt>
                <c:pt idx="1321">
                  <c:v>-142.26212975436314</c:v>
                </c:pt>
                <c:pt idx="1322">
                  <c:v>-142.4669562388776</c:v>
                </c:pt>
                <c:pt idx="1323">
                  <c:v>-142.67168025214244</c:v>
                </c:pt>
                <c:pt idx="1324">
                  <c:v>-142.87630381437953</c:v>
                </c:pt>
                <c:pt idx="1325">
                  <c:v>-143.08082891259585</c:v>
                </c:pt>
                <c:pt idx="1326">
                  <c:v>-143.28525750084447</c:v>
                </c:pt>
                <c:pt idx="1327">
                  <c:v>-143.48959150049672</c:v>
                </c:pt>
                <c:pt idx="1328">
                  <c:v>-143.69383280052477</c:v>
                </c:pt>
                <c:pt idx="1329">
                  <c:v>-143.89798325779486</c:v>
                </c:pt>
                <c:pt idx="1330">
                  <c:v>-144.10204469736976</c:v>
                </c:pt>
                <c:pt idx="1331">
                  <c:v>-144.30601891281981</c:v>
                </c:pt>
                <c:pt idx="1332">
                  <c:v>-144.50990766654169</c:v>
                </c:pt>
                <c:pt idx="1333">
                  <c:v>-144.71371269008483</c:v>
                </c:pt>
                <c:pt idx="1334">
                  <c:v>-144.91743568448459</c:v>
                </c:pt>
                <c:pt idx="1335">
                  <c:v>-145.12107832060173</c:v>
                </c:pt>
                <c:pt idx="1336">
                  <c:v>-145.3246422394659</c:v>
                </c:pt>
                <c:pt idx="1337">
                  <c:v>-145.52812905262681</c:v>
                </c:pt>
                <c:pt idx="1338">
                  <c:v>-145.73154034250689</c:v>
                </c:pt>
                <c:pt idx="1339">
                  <c:v>-145.93487766276019</c:v>
                </c:pt>
                <c:pt idx="1340">
                  <c:v>-146.13814253863322</c:v>
                </c:pt>
                <c:pt idx="1341">
                  <c:v>-146.34133646732954</c:v>
                </c:pt>
                <c:pt idx="1342">
                  <c:v>-146.54446091837656</c:v>
                </c:pt>
                <c:pt idx="1343">
                  <c:v>-146.74751733399387</c:v>
                </c:pt>
                <c:pt idx="1344">
                  <c:v>-146.95050712946494</c:v>
                </c:pt>
                <c:pt idx="1345">
                  <c:v>-147.15343169350786</c:v>
                </c:pt>
                <c:pt idx="1346">
                  <c:v>-147.35629238864868</c:v>
                </c:pt>
                <c:pt idx="1347">
                  <c:v>-147.55909055159466</c:v>
                </c:pt>
                <c:pt idx="1348">
                  <c:v>-147.76182749360771</c:v>
                </c:pt>
                <c:pt idx="1349">
                  <c:v>-147.96450450087761</c:v>
                </c:pt>
                <c:pt idx="1350">
                  <c:v>-148.16712283489562</c:v>
                </c:pt>
                <c:pt idx="1351">
                  <c:v>-148.36968373282633</c:v>
                </c:pt>
                <c:pt idx="1352">
                  <c:v>-148.57218840787917</c:v>
                </c:pt>
                <c:pt idx="1353">
                  <c:v>-148.77463804967891</c:v>
                </c:pt>
                <c:pt idx="1354">
                  <c:v>-148.97703382463402</c:v>
                </c:pt>
                <c:pt idx="1355">
                  <c:v>-149.17937687630405</c:v>
                </c:pt>
                <c:pt idx="1356">
                  <c:v>-149.38166832576451</c:v>
                </c:pt>
                <c:pt idx="1357">
                  <c:v>-149.58390927197058</c:v>
                </c:pt>
                <c:pt idx="1358">
                  <c:v>-149.78610079211734</c:v>
                </c:pt>
                <c:pt idx="1359">
                  <c:v>-149.9882439419986</c:v>
                </c:pt>
                <c:pt idx="1360">
                  <c:v>-150.1903397563625</c:v>
                </c:pt>
                <c:pt idx="1361">
                  <c:v>-150.3923892492644</c:v>
                </c:pt>
                <c:pt idx="1362">
                  <c:v>-150.59439341441765</c:v>
                </c:pt>
                <c:pt idx="1363">
                  <c:v>-150.79635322554009</c:v>
                </c:pt>
                <c:pt idx="1364">
                  <c:v>-150.99826963669804</c:v>
                </c:pt>
                <c:pt idx="1365">
                  <c:v>-151.20014358264734</c:v>
                </c:pt>
                <c:pt idx="1366">
                  <c:v>-151.4019759791704</c:v>
                </c:pt>
                <c:pt idx="1367">
                  <c:v>-151.60376772341019</c:v>
                </c:pt>
                <c:pt idx="1368">
                  <c:v>-151.8055196942006</c:v>
                </c:pt>
                <c:pt idx="1369">
                  <c:v>-152.00723275239264</c:v>
                </c:pt>
                <c:pt idx="1370">
                  <c:v>-152.20890774117811</c:v>
                </c:pt>
                <c:pt idx="1371">
                  <c:v>-152.41054548640827</c:v>
                </c:pt>
                <c:pt idx="1372">
                  <c:v>-152.61214679690977</c:v>
                </c:pt>
                <c:pt idx="1373">
                  <c:v>-152.81371246479534</c:v>
                </c:pt>
                <c:pt idx="1374">
                  <c:v>-153.0152432657722</c:v>
                </c:pt>
                <c:pt idx="1375">
                  <c:v>-153.2167399594455</c:v>
                </c:pt>
                <c:pt idx="1376">
                  <c:v>-153.41820328961742</c:v>
                </c:pt>
                <c:pt idx="1377">
                  <c:v>-153.61963398458386</c:v>
                </c:pt>
                <c:pt idx="1378">
                  <c:v>-153.82103275742506</c:v>
                </c:pt>
                <c:pt idx="1379">
                  <c:v>-154.02240030629352</c:v>
                </c:pt>
                <c:pt idx="1380">
                  <c:v>-154.22373731469807</c:v>
                </c:pt>
                <c:pt idx="1381">
                  <c:v>-154.42504445178216</c:v>
                </c:pt>
                <c:pt idx="1382">
                  <c:v>-154.62632237260021</c:v>
                </c:pt>
                <c:pt idx="1383">
                  <c:v>-154.82757171838847</c:v>
                </c:pt>
                <c:pt idx="1384">
                  <c:v>-155.02879311683179</c:v>
                </c:pt>
                <c:pt idx="1385">
                  <c:v>-155.22998718232787</c:v>
                </c:pt>
                <c:pt idx="1386">
                  <c:v>-155.43115451624504</c:v>
                </c:pt>
                <c:pt idx="1387">
                  <c:v>-155.63229570717809</c:v>
                </c:pt>
                <c:pt idx="1388">
                  <c:v>-155.83341133119899</c:v>
                </c:pt>
                <c:pt idx="1389">
                  <c:v>-156.03450195210391</c:v>
                </c:pt>
                <c:pt idx="1390">
                  <c:v>-156.235568121656</c:v>
                </c:pt>
                <c:pt idx="1391">
                  <c:v>-156.43661037982491</c:v>
                </c:pt>
                <c:pt idx="1392">
                  <c:v>-156.6376292550211</c:v>
                </c:pt>
                <c:pt idx="1393">
                  <c:v>-156.83862526432767</c:v>
                </c:pt>
                <c:pt idx="1394">
                  <c:v>-157.03959891372725</c:v>
                </c:pt>
                <c:pt idx="1395">
                  <c:v>-157.24055069832531</c:v>
                </c:pt>
                <c:pt idx="1396">
                  <c:v>-157.44148110257038</c:v>
                </c:pt>
                <c:pt idx="1397">
                  <c:v>-157.64239060046867</c:v>
                </c:pt>
                <c:pt idx="1398">
                  <c:v>-157.84327965579752</c:v>
                </c:pt>
                <c:pt idx="1399">
                  <c:v>-158.04414872231237</c:v>
                </c:pt>
                <c:pt idx="1400">
                  <c:v>-158.24499824395247</c:v>
                </c:pt>
              </c:numCache>
            </c:numRef>
          </c:yVal>
          <c:smooth val="1"/>
        </c:ser>
        <c:dLbls>
          <c:showLegendKey val="0"/>
          <c:showVal val="0"/>
          <c:showCatName val="0"/>
          <c:showSerName val="0"/>
          <c:showPercent val="0"/>
          <c:showBubbleSize val="0"/>
        </c:dLbls>
        <c:axId val="131984768"/>
        <c:axId val="131985344"/>
      </c:scatterChart>
      <c:scatterChart>
        <c:scatterStyle val="smoothMarker"/>
        <c:varyColors val="0"/>
        <c:ser>
          <c:idx val="2"/>
          <c:order val="1"/>
          <c:tx>
            <c:strRef>
              <c:f>'Control Loop'!$J$37</c:f>
              <c:strCache>
                <c:ptCount val="1"/>
                <c:pt idx="0">
                  <c:v>Total Phase</c:v>
                </c:pt>
              </c:strCache>
            </c:strRef>
          </c:tx>
          <c:spPr>
            <a:ln>
              <a:solidFill>
                <a:schemeClr val="accent2"/>
              </a:solidFill>
            </a:ln>
          </c:spPr>
          <c:marker>
            <c:symbol val="none"/>
          </c:marker>
          <c:xVal>
            <c:numRef>
              <c:f>'Control Loop'!$D$38:$D$1438</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Loop'!$J$38:$J$1438</c:f>
              <c:numCache>
                <c:formatCode>General</c:formatCode>
                <c:ptCount val="1401"/>
                <c:pt idx="0">
                  <c:v>89.093198369613006</c:v>
                </c:pt>
                <c:pt idx="1">
                  <c:v>89.082702545446324</c:v>
                </c:pt>
                <c:pt idx="2">
                  <c:v>89.072085341468053</c:v>
                </c:pt>
                <c:pt idx="3">
                  <c:v>89.061345357648335</c:v>
                </c:pt>
                <c:pt idx="4">
                  <c:v>89.050481177938252</c:v>
                </c:pt>
                <c:pt idx="5">
                  <c:v>89.039491370091014</c:v>
                </c:pt>
                <c:pt idx="6">
                  <c:v>89.028374485481294</c:v>
                </c:pt>
                <c:pt idx="7">
                  <c:v>89.017129058922947</c:v>
                </c:pt>
                <c:pt idx="8">
                  <c:v>89.005753608484639</c:v>
                </c:pt>
                <c:pt idx="9">
                  <c:v>88.99424663530371</c:v>
                </c:pt>
                <c:pt idx="10">
                  <c:v>88.982606623398155</c:v>
                </c:pt>
                <c:pt idx="11">
                  <c:v>88.970832039476704</c:v>
                </c:pt>
                <c:pt idx="12">
                  <c:v>88.958921332746897</c:v>
                </c:pt>
                <c:pt idx="13">
                  <c:v>88.946872934721412</c:v>
                </c:pt>
                <c:pt idx="14">
                  <c:v>88.934685259022316</c:v>
                </c:pt>
                <c:pt idx="15">
                  <c:v>88.922356701183446</c:v>
                </c:pt>
                <c:pt idx="16">
                  <c:v>88.909885638450831</c:v>
                </c:pt>
                <c:pt idx="17">
                  <c:v>88.897270429581113</c:v>
                </c:pt>
                <c:pt idx="18">
                  <c:v>88.884509414637918</c:v>
                </c:pt>
                <c:pt idx="19">
                  <c:v>88.871600914786512</c:v>
                </c:pt>
                <c:pt idx="20">
                  <c:v>88.858543232086134</c:v>
                </c:pt>
                <c:pt idx="21">
                  <c:v>88.845334649280517</c:v>
                </c:pt>
                <c:pt idx="22">
                  <c:v>88.83197342958637</c:v>
                </c:pt>
                <c:pt idx="23">
                  <c:v>88.818457816479693</c:v>
                </c:pt>
                <c:pt idx="24">
                  <c:v>88.804786033480298</c:v>
                </c:pt>
                <c:pt idx="25">
                  <c:v>88.790956283934122</c:v>
                </c:pt>
                <c:pt idx="26">
                  <c:v>88.776966750793449</c:v>
                </c:pt>
                <c:pt idx="27">
                  <c:v>88.762815596395214</c:v>
                </c:pt>
                <c:pt idx="28">
                  <c:v>88.748500962237202</c:v>
                </c:pt>
                <c:pt idx="29">
                  <c:v>88.734020968752148</c:v>
                </c:pt>
                <c:pt idx="30">
                  <c:v>88.719373715079641</c:v>
                </c:pt>
                <c:pt idx="31">
                  <c:v>88.70455727883629</c:v>
                </c:pt>
                <c:pt idx="32">
                  <c:v>88.689569715883295</c:v>
                </c:pt>
                <c:pt idx="33">
                  <c:v>88.674409060092529</c:v>
                </c:pt>
                <c:pt idx="34">
                  <c:v>88.659073323109965</c:v>
                </c:pt>
                <c:pt idx="35">
                  <c:v>88.643560494117324</c:v>
                </c:pt>
                <c:pt idx="36">
                  <c:v>88.627868539591603</c:v>
                </c:pt>
                <c:pt idx="37">
                  <c:v>88.611995403062409</c:v>
                </c:pt>
                <c:pt idx="38">
                  <c:v>88.595939004867148</c:v>
                </c:pt>
                <c:pt idx="39">
                  <c:v>88.579697241904356</c:v>
                </c:pt>
                <c:pt idx="40">
                  <c:v>88.563267987384648</c:v>
                </c:pt>
                <c:pt idx="41">
                  <c:v>88.546649090579706</c:v>
                </c:pt>
                <c:pt idx="42">
                  <c:v>88.529838376569202</c:v>
                </c:pt>
                <c:pt idx="43">
                  <c:v>88.512833645985523</c:v>
                </c:pt>
                <c:pt idx="44">
                  <c:v>88.49563267475655</c:v>
                </c:pt>
                <c:pt idx="45">
                  <c:v>88.478233213846138</c:v>
                </c:pt>
                <c:pt idx="46">
                  <c:v>88.460632988992842</c:v>
                </c:pt>
                <c:pt idx="47">
                  <c:v>88.442829700446225</c:v>
                </c:pt>
                <c:pt idx="48">
                  <c:v>88.424821022701394</c:v>
                </c:pt>
                <c:pt idx="49">
                  <c:v>88.406604604231362</c:v>
                </c:pt>
                <c:pt idx="50">
                  <c:v>88.388178067217311</c:v>
                </c:pt>
                <c:pt idx="51">
                  <c:v>88.369539007277012</c:v>
                </c:pt>
                <c:pt idx="52">
                  <c:v>88.350684993191138</c:v>
                </c:pt>
                <c:pt idx="53">
                  <c:v>88.331613566627567</c:v>
                </c:pt>
                <c:pt idx="54">
                  <c:v>88.312322241863683</c:v>
                </c:pt>
                <c:pt idx="55">
                  <c:v>88.292808505506926</c:v>
                </c:pt>
                <c:pt idx="56">
                  <c:v>88.273069816213194</c:v>
                </c:pt>
                <c:pt idx="57">
                  <c:v>88.253103604403364</c:v>
                </c:pt>
                <c:pt idx="58">
                  <c:v>88.232907271978092</c:v>
                </c:pt>
                <c:pt idx="59">
                  <c:v>88.212478192030559</c:v>
                </c:pt>
                <c:pt idx="60">
                  <c:v>88.191813708557504</c:v>
                </c:pt>
                <c:pt idx="61">
                  <c:v>88.170911136168442</c:v>
                </c:pt>
                <c:pt idx="62">
                  <c:v>88.149767759793164</c:v>
                </c:pt>
                <c:pt idx="63">
                  <c:v>88.128380834387229</c:v>
                </c:pt>
                <c:pt idx="64">
                  <c:v>88.106747584636281</c:v>
                </c:pt>
                <c:pt idx="65">
                  <c:v>88.0848652046582</c:v>
                </c:pt>
                <c:pt idx="66">
                  <c:v>88.062730857703912</c:v>
                </c:pt>
                <c:pt idx="67">
                  <c:v>88.040341675856652</c:v>
                </c:pt>
                <c:pt idx="68">
                  <c:v>88.017694759729466</c:v>
                </c:pt>
                <c:pt idx="69">
                  <c:v>87.994787178161616</c:v>
                </c:pt>
                <c:pt idx="70">
                  <c:v>87.971615967913124</c:v>
                </c:pt>
                <c:pt idx="71">
                  <c:v>87.94817813335834</c:v>
                </c:pt>
                <c:pt idx="72">
                  <c:v>87.924470646178079</c:v>
                </c:pt>
                <c:pt idx="73">
                  <c:v>87.900490445050323</c:v>
                </c:pt>
                <c:pt idx="74">
                  <c:v>87.876234435340066</c:v>
                </c:pt>
                <c:pt idx="75">
                  <c:v>87.85169948878783</c:v>
                </c:pt>
                <c:pt idx="76">
                  <c:v>87.826882443197235</c:v>
                </c:pt>
                <c:pt idx="77">
                  <c:v>87.80178010212154</c:v>
                </c:pt>
                <c:pt idx="78">
                  <c:v>87.77638923454937</c:v>
                </c:pt>
                <c:pt idx="79">
                  <c:v>87.750706574589714</c:v>
                </c:pt>
                <c:pt idx="80">
                  <c:v>87.724728821155992</c:v>
                </c:pt>
                <c:pt idx="81">
                  <c:v>87.698452637649694</c:v>
                </c:pt>
                <c:pt idx="82">
                  <c:v>87.671874651643449</c:v>
                </c:pt>
                <c:pt idx="83">
                  <c:v>87.64499145456368</c:v>
                </c:pt>
                <c:pt idx="84">
                  <c:v>87.617799601372909</c:v>
                </c:pt>
                <c:pt idx="85">
                  <c:v>87.590295610251886</c:v>
                </c:pt>
                <c:pt idx="86">
                  <c:v>87.562475962281624</c:v>
                </c:pt>
                <c:pt idx="87">
                  <c:v>87.534337101125502</c:v>
                </c:pt>
                <c:pt idx="88">
                  <c:v>87.505875432711434</c:v>
                </c:pt>
                <c:pt idx="89">
                  <c:v>87.477087324914464</c:v>
                </c:pt>
                <c:pt idx="90">
                  <c:v>87.447969107239672</c:v>
                </c:pt>
                <c:pt idx="91">
                  <c:v>87.418517070505686</c:v>
                </c:pt>
                <c:pt idx="92">
                  <c:v>87.388727466528991</c:v>
                </c:pt>
                <c:pt idx="93">
                  <c:v>87.358596507808954</c:v>
                </c:pt>
                <c:pt idx="94">
                  <c:v>87.328120367214183</c:v>
                </c:pt>
                <c:pt idx="95">
                  <c:v>87.297295177669625</c:v>
                </c:pt>
                <c:pt idx="96">
                  <c:v>87.26611703184561</c:v>
                </c:pt>
                <c:pt idx="97">
                  <c:v>87.234581981847995</c:v>
                </c:pt>
                <c:pt idx="98">
                  <c:v>87.202686038910485</c:v>
                </c:pt>
                <c:pt idx="99">
                  <c:v>87.170425173088475</c:v>
                </c:pt>
                <c:pt idx="100">
                  <c:v>87.137795312955447</c:v>
                </c:pt>
                <c:pt idx="101">
                  <c:v>87.104792345301632</c:v>
                </c:pt>
                <c:pt idx="102">
                  <c:v>87.071412114835169</c:v>
                </c:pt>
                <c:pt idx="103">
                  <c:v>87.037650423886319</c:v>
                </c:pt>
                <c:pt idx="104">
                  <c:v>87.003503032114551</c:v>
                </c:pt>
                <c:pt idx="105">
                  <c:v>86.968965656219183</c:v>
                </c:pt>
                <c:pt idx="106">
                  <c:v>86.934033969653569</c:v>
                </c:pt>
                <c:pt idx="107">
                  <c:v>86.898703602342977</c:v>
                </c:pt>
                <c:pt idx="108">
                  <c:v>86.862970140407015</c:v>
                </c:pt>
                <c:pt idx="109">
                  <c:v>86.82682912588605</c:v>
                </c:pt>
                <c:pt idx="110">
                  <c:v>86.790276056472891</c:v>
                </c:pt>
                <c:pt idx="111">
                  <c:v>86.753306385249076</c:v>
                </c:pt>
                <c:pt idx="112">
                  <c:v>86.715915520427004</c:v>
                </c:pt>
                <c:pt idx="113">
                  <c:v>86.678098825097408</c:v>
                </c:pt>
                <c:pt idx="114">
                  <c:v>86.639851616983194</c:v>
                </c:pt>
                <c:pt idx="115">
                  <c:v>86.601169168199903</c:v>
                </c:pt>
                <c:pt idx="116">
                  <c:v>86.562046705022453</c:v>
                </c:pt>
                <c:pt idx="117">
                  <c:v>86.522479407659802</c:v>
                </c:pt>
                <c:pt idx="118">
                  <c:v>86.482462410036746</c:v>
                </c:pt>
                <c:pt idx="119">
                  <c:v>86.441990799584232</c:v>
                </c:pt>
                <c:pt idx="120">
                  <c:v>86.401059617037674</c:v>
                </c:pt>
                <c:pt idx="121">
                  <c:v>86.359663856244779</c:v>
                </c:pt>
                <c:pt idx="122">
                  <c:v>86.317798463982442</c:v>
                </c:pt>
                <c:pt idx="123">
                  <c:v>86.275458339783711</c:v>
                </c:pt>
                <c:pt idx="124">
                  <c:v>86.232638335775206</c:v>
                </c:pt>
                <c:pt idx="125">
                  <c:v>86.189333256525359</c:v>
                </c:pt>
                <c:pt idx="126">
                  <c:v>86.145537858904291</c:v>
                </c:pt>
                <c:pt idx="127">
                  <c:v>86.101246851955651</c:v>
                </c:pt>
                <c:pt idx="128">
                  <c:v>86.056454896781148</c:v>
                </c:pt>
                <c:pt idx="129">
                  <c:v>86.01115660643822</c:v>
                </c:pt>
                <c:pt idx="130">
                  <c:v>85.965346545851588</c:v>
                </c:pt>
                <c:pt idx="131">
                  <c:v>85.919019231739256</c:v>
                </c:pt>
                <c:pt idx="132">
                  <c:v>85.872169132553665</c:v>
                </c:pt>
                <c:pt idx="133">
                  <c:v>85.82479066843878</c:v>
                </c:pt>
                <c:pt idx="134">
                  <c:v>85.776878211203254</c:v>
                </c:pt>
                <c:pt idx="135">
                  <c:v>85.72842608431155</c:v>
                </c:pt>
                <c:pt idx="136">
                  <c:v>85.679428562892241</c:v>
                </c:pt>
                <c:pt idx="137">
                  <c:v>85.629879873765759</c:v>
                </c:pt>
                <c:pt idx="138">
                  <c:v>85.579774195491368</c:v>
                </c:pt>
                <c:pt idx="139">
                  <c:v>85.529105658434318</c:v>
                </c:pt>
                <c:pt idx="140">
                  <c:v>85.477868344854627</c:v>
                </c:pt>
                <c:pt idx="141">
                  <c:v>85.426056289018007</c:v>
                </c:pt>
                <c:pt idx="142">
                  <c:v>85.373663477329274</c:v>
                </c:pt>
                <c:pt idx="143">
                  <c:v>85.320683848490134</c:v>
                </c:pt>
                <c:pt idx="144">
                  <c:v>85.267111293681779</c:v>
                </c:pt>
                <c:pt idx="145">
                  <c:v>85.212939656773273</c:v>
                </c:pt>
                <c:pt idx="146">
                  <c:v>85.158162734556981</c:v>
                </c:pt>
                <c:pt idx="147">
                  <c:v>85.102774277011932</c:v>
                </c:pt>
                <c:pt idx="148">
                  <c:v>85.046767987595757</c:v>
                </c:pt>
                <c:pt idx="149">
                  <c:v>84.990137523567711</c:v>
                </c:pt>
                <c:pt idx="150">
                  <c:v>84.932876496342047</c:v>
                </c:pt>
                <c:pt idx="151">
                  <c:v>84.874978471874527</c:v>
                </c:pt>
                <c:pt idx="152">
                  <c:v>84.816436971082069</c:v>
                </c:pt>
                <c:pt idx="153">
                  <c:v>84.757245470297775</c:v>
                </c:pt>
                <c:pt idx="154">
                  <c:v>84.697397401761833</c:v>
                </c:pt>
                <c:pt idx="155">
                  <c:v>84.636886154150204</c:v>
                </c:pt>
                <c:pt idx="156">
                  <c:v>84.575705073141876</c:v>
                </c:pt>
                <c:pt idx="157">
                  <c:v>84.513847462026661</c:v>
                </c:pt>
                <c:pt idx="158">
                  <c:v>84.451306582354903</c:v>
                </c:pt>
                <c:pt idx="159">
                  <c:v>84.388075654629318</c:v>
                </c:pt>
                <c:pt idx="160">
                  <c:v>84.324147859042839</c:v>
                </c:pt>
                <c:pt idx="161">
                  <c:v>84.259516336261726</c:v>
                </c:pt>
                <c:pt idx="162">
                  <c:v>84.19417418825671</c:v>
                </c:pt>
                <c:pt idx="163">
                  <c:v>84.128114479184021</c:v>
                </c:pt>
                <c:pt idx="164">
                  <c:v>84.061330236316763</c:v>
                </c:pt>
                <c:pt idx="165">
                  <c:v>83.993814451029252</c:v>
                </c:pt>
                <c:pt idx="166">
                  <c:v>83.925560079836529</c:v>
                </c:pt>
                <c:pt idx="167">
                  <c:v>83.856560045489402</c:v>
                </c:pt>
                <c:pt idx="168">
                  <c:v>83.786807238127949</c:v>
                </c:pt>
                <c:pt idx="169">
                  <c:v>83.716294516494997</c:v>
                </c:pt>
                <c:pt idx="170">
                  <c:v>83.645014709212049</c:v>
                </c:pt>
                <c:pt idx="171">
                  <c:v>83.572960616117982</c:v>
                </c:pt>
                <c:pt idx="172">
                  <c:v>83.500125009675145</c:v>
                </c:pt>
                <c:pt idx="173">
                  <c:v>83.426500636442114</c:v>
                </c:pt>
                <c:pt idx="174">
                  <c:v>83.352080218617147</c:v>
                </c:pt>
                <c:pt idx="175">
                  <c:v>83.276856455653572</c:v>
                </c:pt>
                <c:pt idx="176">
                  <c:v>83.200822025949876</c:v>
                </c:pt>
                <c:pt idx="177">
                  <c:v>83.123969588616475</c:v>
                </c:pt>
                <c:pt idx="178">
                  <c:v>83.046291785320165</c:v>
                </c:pt>
                <c:pt idx="179">
                  <c:v>82.967781242211345</c:v>
                </c:pt>
                <c:pt idx="180">
                  <c:v>82.888430571933327</c:v>
                </c:pt>
                <c:pt idx="181">
                  <c:v>82.808232375718902</c:v>
                </c:pt>
                <c:pt idx="182">
                  <c:v>82.727179245573993</c:v>
                </c:pt>
                <c:pt idx="183">
                  <c:v>82.645263766552333</c:v>
                </c:pt>
                <c:pt idx="184">
                  <c:v>82.562478519123985</c:v>
                </c:pt>
                <c:pt idx="185">
                  <c:v>82.478816081639366</c:v>
                </c:pt>
                <c:pt idx="186">
                  <c:v>82.394269032891472</c:v>
                </c:pt>
                <c:pt idx="187">
                  <c:v>82.308829954778943</c:v>
                </c:pt>
                <c:pt idx="188">
                  <c:v>82.222491435073522</c:v>
                </c:pt>
                <c:pt idx="189">
                  <c:v>82.13524607029315</c:v>
                </c:pt>
                <c:pt idx="190">
                  <c:v>82.047086468684199</c:v>
                </c:pt>
                <c:pt idx="191">
                  <c:v>81.958005253315747</c:v>
                </c:pt>
                <c:pt idx="192">
                  <c:v>81.867995065288085</c:v>
                </c:pt>
                <c:pt idx="193">
                  <c:v>81.777048567058259</c:v>
                </c:pt>
                <c:pt idx="194">
                  <c:v>81.685158445886515</c:v>
                </c:pt>
                <c:pt idx="195">
                  <c:v>81.592317417404729</c:v>
                </c:pt>
                <c:pt idx="196">
                  <c:v>81.498518229311287</c:v>
                </c:pt>
                <c:pt idx="197">
                  <c:v>81.403753665193506</c:v>
                </c:pt>
                <c:pt idx="198">
                  <c:v>81.308016548482897</c:v>
                </c:pt>
                <c:pt idx="199">
                  <c:v>81.211299746543261</c:v>
                </c:pt>
                <c:pt idx="200">
                  <c:v>81.113596174896571</c:v>
                </c:pt>
                <c:pt idx="201">
                  <c:v>81.01489880158914</c:v>
                </c:pt>
                <c:pt idx="202">
                  <c:v>80.915200651699251</c:v>
                </c:pt>
                <c:pt idx="203">
                  <c:v>80.814494811991537</c:v>
                </c:pt>
                <c:pt idx="204">
                  <c:v>80.712774435719268</c:v>
                </c:pt>
                <c:pt idx="205">
                  <c:v>80.610032747577606</c:v>
                </c:pt>
                <c:pt idx="206">
                  <c:v>80.50626304881078</c:v>
                </c:pt>
                <c:pt idx="207">
                  <c:v>80.401458722475283</c:v>
                </c:pt>
                <c:pt idx="208">
                  <c:v>80.295613238863524</c:v>
                </c:pt>
                <c:pt idx="209">
                  <c:v>80.188720161087346</c:v>
                </c:pt>
                <c:pt idx="210">
                  <c:v>80.080773150827014</c:v>
                </c:pt>
                <c:pt idx="211">
                  <c:v>79.971765974246651</c:v>
                </c:pt>
                <c:pt idx="212">
                  <c:v>79.861692508078065</c:v>
                </c:pt>
                <c:pt idx="213">
                  <c:v>79.750546745876917</c:v>
                </c:pt>
                <c:pt idx="214">
                  <c:v>79.638322804451448</c:v>
                </c:pt>
                <c:pt idx="215">
                  <c:v>79.525014930466867</c:v>
                </c:pt>
                <c:pt idx="216">
                  <c:v>79.410617507228224</c:v>
                </c:pt>
                <c:pt idx="217">
                  <c:v>79.295125061641201</c:v>
                </c:pt>
                <c:pt idx="218">
                  <c:v>79.178532271355053</c:v>
                </c:pt>
                <c:pt idx="219">
                  <c:v>79.060833972087195</c:v>
                </c:pt>
                <c:pt idx="220">
                  <c:v>78.942025165133515</c:v>
                </c:pt>
                <c:pt idx="221">
                  <c:v>78.822101025061087</c:v>
                </c:pt>
                <c:pt idx="222">
                  <c:v>78.701056907589361</c:v>
                </c:pt>
                <c:pt idx="223">
                  <c:v>78.578888357658286</c:v>
                </c:pt>
                <c:pt idx="224">
                  <c:v>78.455591117682076</c:v>
                </c:pt>
                <c:pt idx="225">
                  <c:v>78.331161135993852</c:v>
                </c:pt>
                <c:pt idx="226">
                  <c:v>78.205594575475658</c:v>
                </c:pt>
                <c:pt idx="227">
                  <c:v>78.078887822379002</c:v>
                </c:pt>
                <c:pt idx="228">
                  <c:v>77.951037495331036</c:v>
                </c:pt>
                <c:pt idx="229">
                  <c:v>77.82204045452913</c:v>
                </c:pt>
                <c:pt idx="230">
                  <c:v>77.691893811120948</c:v>
                </c:pt>
                <c:pt idx="231">
                  <c:v>77.560594936769135</c:v>
                </c:pt>
                <c:pt idx="232">
                  <c:v>77.428141473399506</c:v>
                </c:pt>
                <c:pt idx="233">
                  <c:v>77.294531343130075</c:v>
                </c:pt>
                <c:pt idx="234">
                  <c:v>77.159762758379074</c:v>
                </c:pt>
                <c:pt idx="235">
                  <c:v>77.023834232148985</c:v>
                </c:pt>
                <c:pt idx="236">
                  <c:v>76.886744588483651</c:v>
                </c:pt>
                <c:pt idx="237">
                  <c:v>76.748492973094429</c:v>
                </c:pt>
                <c:pt idx="238">
                  <c:v>76.609078864152139</c:v>
                </c:pt>
                <c:pt idx="239">
                  <c:v>76.468502083239883</c:v>
                </c:pt>
                <c:pt idx="240">
                  <c:v>76.326762806461744</c:v>
                </c:pt>
                <c:pt idx="241">
                  <c:v>76.183861575702494</c:v>
                </c:pt>
                <c:pt idx="242">
                  <c:v>76.039799310031697</c:v>
                </c:pt>
                <c:pt idx="243">
                  <c:v>75.894577317246302</c:v>
                </c:pt>
                <c:pt idx="244">
                  <c:v>75.748197305544153</c:v>
                </c:pt>
                <c:pt idx="245">
                  <c:v>75.600661395322206</c:v>
                </c:pt>
                <c:pt idx="246">
                  <c:v>75.451972131090145</c:v>
                </c:pt>
                <c:pt idx="247">
                  <c:v>75.302132493489836</c:v>
                </c:pt>
                <c:pt idx="248">
                  <c:v>75.151145911414318</c:v>
                </c:pt>
                <c:pt idx="249">
                  <c:v>74.999016274213616</c:v>
                </c:pt>
                <c:pt idx="250">
                  <c:v>74.845747943977528</c:v>
                </c:pt>
                <c:pt idx="251">
                  <c:v>74.691345767886247</c:v>
                </c:pt>
                <c:pt idx="252">
                  <c:v>74.535815090612417</c:v>
                </c:pt>
                <c:pt idx="253">
                  <c:v>74.379161766768462</c:v>
                </c:pt>
                <c:pt idx="254">
                  <c:v>74.221392173379556</c:v>
                </c:pt>
                <c:pt idx="255">
                  <c:v>74.062513222373255</c:v>
                </c:pt>
                <c:pt idx="256">
                  <c:v>73.902532373068823</c:v>
                </c:pt>
                <c:pt idx="257">
                  <c:v>73.741457644651973</c:v>
                </c:pt>
                <c:pt idx="258">
                  <c:v>73.579297628618761</c:v>
                </c:pt>
                <c:pt idx="259">
                  <c:v>73.416061501171853</c:v>
                </c:pt>
                <c:pt idx="260">
                  <c:v>73.251759035553093</c:v>
                </c:pt>
                <c:pt idx="261">
                  <c:v>73.086400614292799</c:v>
                </c:pt>
                <c:pt idx="262">
                  <c:v>72.919997241358104</c:v>
                </c:pt>
                <c:pt idx="263">
                  <c:v>72.75256055418177</c:v>
                </c:pt>
                <c:pt idx="264">
                  <c:v>72.584102835548947</c:v>
                </c:pt>
                <c:pt idx="265">
                  <c:v>72.414637025325163</c:v>
                </c:pt>
                <c:pt idx="266">
                  <c:v>72.244176732000284</c:v>
                </c:pt>
                <c:pt idx="267">
                  <c:v>72.072736244030324</c:v>
                </c:pt>
                <c:pt idx="268">
                  <c:v>71.900330540951003</c:v>
                </c:pt>
                <c:pt idx="269">
                  <c:v>71.726975304244277</c:v>
                </c:pt>
                <c:pt idx="270">
                  <c:v>71.552686927929827</c:v>
                </c:pt>
                <c:pt idx="271">
                  <c:v>71.377482528861321</c:v>
                </c:pt>
                <c:pt idx="272">
                  <c:v>71.201379956700805</c:v>
                </c:pt>
                <c:pt idx="273">
                  <c:v>71.024397803547345</c:v>
                </c:pt>
                <c:pt idx="274">
                  <c:v>70.846555413192718</c:v>
                </c:pt>
                <c:pt idx="275">
                  <c:v>70.667872889982505</c:v>
                </c:pt>
                <c:pt idx="276">
                  <c:v>70.488371107252078</c:v>
                </c:pt>
                <c:pt idx="277">
                  <c:v>70.30807171531373</c:v>
                </c:pt>
                <c:pt idx="278">
                  <c:v>70.126997148968869</c:v>
                </c:pt>
                <c:pt idx="279">
                  <c:v>69.945170634516984</c:v>
                </c:pt>
                <c:pt idx="280">
                  <c:v>69.762616196236607</c:v>
                </c:pt>
                <c:pt idx="281">
                  <c:v>69.579358662310426</c:v>
                </c:pt>
                <c:pt idx="282">
                  <c:v>69.395423670168441</c:v>
                </c:pt>
                <c:pt idx="283">
                  <c:v>69.210837671222862</c:v>
                </c:pt>
                <c:pt idx="284">
                  <c:v>69.025627934967261</c:v>
                </c:pt>
                <c:pt idx="285">
                  <c:v>68.839822552416408</c:v>
                </c:pt>
                <c:pt idx="286">
                  <c:v>68.653450438858357</c:v>
                </c:pt>
                <c:pt idx="287">
                  <c:v>68.466541335895869</c:v>
                </c:pt>
                <c:pt idx="288">
                  <c:v>68.27912581275001</c:v>
                </c:pt>
                <c:pt idx="289">
                  <c:v>68.09123526680483</c:v>
                </c:pt>
                <c:pt idx="290">
                  <c:v>67.902901923366315</c:v>
                </c:pt>
                <c:pt idx="291">
                  <c:v>67.714158834615176</c:v>
                </c:pt>
                <c:pt idx="292">
                  <c:v>67.525039877731544</c:v>
                </c:pt>
                <c:pt idx="293">
                  <c:v>67.335579752167533</c:v>
                </c:pt>
                <c:pt idx="294">
                  <c:v>67.145813976052978</c:v>
                </c:pt>
                <c:pt idx="295">
                  <c:v>66.95577888171006</c:v>
                </c:pt>
                <c:pt idx="296">
                  <c:v>66.765511610262422</c:v>
                </c:pt>
                <c:pt idx="297">
                  <c:v>66.575050105321395</c:v>
                </c:pt>
                <c:pt idx="298">
                  <c:v>66.384433105734445</c:v>
                </c:pt>
                <c:pt idx="299">
                  <c:v>66.193700137380659</c:v>
                </c:pt>
                <c:pt idx="300">
                  <c:v>66.002891504003429</c:v>
                </c:pt>
                <c:pt idx="301">
                  <c:v>65.812048277068357</c:v>
                </c:pt>
                <c:pt idx="302">
                  <c:v>65.621212284636741</c:v>
                </c:pt>
                <c:pt idx="303">
                  <c:v>65.430426099248706</c:v>
                </c:pt>
                <c:pt idx="304">
                  <c:v>65.239733024810562</c:v>
                </c:pt>
                <c:pt idx="305">
                  <c:v>65.049177082480639</c:v>
                </c:pt>
                <c:pt idx="306">
                  <c:v>64.858802995553589</c:v>
                </c:pt>
                <c:pt idx="307">
                  <c:v>64.668656173344402</c:v>
                </c:pt>
                <c:pt idx="308">
                  <c:v>64.478782694070077</c:v>
                </c:pt>
                <c:pt idx="309">
                  <c:v>64.289229286737807</c:v>
                </c:pt>
                <c:pt idx="310">
                  <c:v>64.100043312043397</c:v>
                </c:pt>
                <c:pt idx="311">
                  <c:v>63.911272742287139</c:v>
                </c:pt>
                <c:pt idx="312">
                  <c:v>63.722966140320743</c:v>
                </c:pt>
                <c:pt idx="313">
                  <c:v>63.535172637533741</c:v>
                </c:pt>
                <c:pt idx="314">
                  <c:v>63.347941910897454</c:v>
                </c:pt>
                <c:pt idx="315">
                  <c:v>63.161324159080699</c:v>
                </c:pt>
                <c:pt idx="316">
                  <c:v>62.975370077655811</c:v>
                </c:pt>
                <c:pt idx="317">
                  <c:v>62.790130833418004</c:v>
                </c:pt>
                <c:pt idx="318">
                  <c:v>62.605658037837344</c:v>
                </c:pt>
                <c:pt idx="319">
                  <c:v>62.422003719671785</c:v>
                </c:pt>
                <c:pt idx="320">
                  <c:v>62.239220296763058</c:v>
                </c:pt>
                <c:pt idx="321">
                  <c:v>62.057360547048347</c:v>
                </c:pt>
                <c:pt idx="322">
                  <c:v>61.876477578816498</c:v>
                </c:pt>
                <c:pt idx="323">
                  <c:v>61.69662480023883</c:v>
                </c:pt>
                <c:pt idx="324">
                  <c:v>61.517855888210342</c:v>
                </c:pt>
                <c:pt idx="325">
                  <c:v>61.34022475653606</c:v>
                </c:pt>
                <c:pt idx="326">
                  <c:v>61.163785523499421</c:v>
                </c:pt>
                <c:pt idx="327">
                  <c:v>60.988592478848808</c:v>
                </c:pt>
                <c:pt idx="328">
                  <c:v>60.814700050244788</c:v>
                </c:pt>
                <c:pt idx="329">
                  <c:v>60.642162769206308</c:v>
                </c:pt>
                <c:pt idx="330">
                  <c:v>60.471035236597608</c:v>
                </c:pt>
                <c:pt idx="331">
                  <c:v>60.301372087699654</c:v>
                </c:pt>
                <c:pt idx="332">
                  <c:v>60.13322795690803</c:v>
                </c:pt>
                <c:pt idx="333">
                  <c:v>59.966657442103426</c:v>
                </c:pt>
                <c:pt idx="334">
                  <c:v>59.80171506873458</c:v>
                </c:pt>
                <c:pt idx="335">
                  <c:v>59.638455253668347</c:v>
                </c:pt>
                <c:pt idx="336">
                  <c:v>59.476932268840123</c:v>
                </c:pt>
                <c:pt idx="337">
                  <c:v>59.317200204758791</c:v>
                </c:pt>
                <c:pt idx="338">
                  <c:v>59.159312933912631</c:v>
                </c:pt>
                <c:pt idx="339">
                  <c:v>59.003324074112918</c:v>
                </c:pt>
                <c:pt idx="340">
                  <c:v>58.849286951832767</c:v>
                </c:pt>
                <c:pt idx="341">
                  <c:v>58.697254565575861</c:v>
                </c:pt>
                <c:pt idx="342">
                  <c:v>58.547279549326575</c:v>
                </c:pt>
                <c:pt idx="343">
                  <c:v>58.399414136124904</c:v>
                </c:pt>
                <c:pt idx="344">
                  <c:v>58.253710121803771</c:v>
                </c:pt>
                <c:pt idx="345">
                  <c:v>58.110218828942351</c:v>
                </c:pt>
                <c:pt idx="346">
                  <c:v>57.968991071067236</c:v>
                </c:pt>
                <c:pt idx="347">
                  <c:v>57.830077117147589</c:v>
                </c:pt>
                <c:pt idx="348">
                  <c:v>57.693526656425263</c:v>
                </c:pt>
                <c:pt idx="349">
                  <c:v>57.559388763614017</c:v>
                </c:pt>
                <c:pt idx="350">
                  <c:v>57.42771186451094</c:v>
                </c:pt>
                <c:pt idx="351">
                  <c:v>57.298543702052697</c:v>
                </c:pt>
                <c:pt idx="352">
                  <c:v>57.17193130285365</c:v>
                </c:pt>
                <c:pt idx="353">
                  <c:v>57.047920944259069</c:v>
                </c:pt>
                <c:pt idx="354">
                  <c:v>56.926558121944154</c:v>
                </c:pt>
                <c:pt idx="355">
                  <c:v>56.807887518092592</c:v>
                </c:pt>
                <c:pt idx="356">
                  <c:v>56.691952970184381</c:v>
                </c:pt>
                <c:pt idx="357">
                  <c:v>56.578797440413268</c:v>
                </c:pt>
                <c:pt idx="358">
                  <c:v>56.46846298577065</c:v>
                </c:pt>
                <c:pt idx="359">
                  <c:v>56.360990728815217</c:v>
                </c:pt>
                <c:pt idx="360">
                  <c:v>56.256420829148404</c:v>
                </c:pt>
                <c:pt idx="361">
                  <c:v>56.154792455625675</c:v>
                </c:pt>
                <c:pt idx="362">
                  <c:v>56.056143759314125</c:v>
                </c:pt>
                <c:pt idx="363">
                  <c:v>55.960511847224431</c:v>
                </c:pt>
                <c:pt idx="364">
                  <c:v>55.867932756826342</c:v>
                </c:pt>
                <c:pt idx="365">
                  <c:v>55.778441431368911</c:v>
                </c:pt>
                <c:pt idx="366">
                  <c:v>55.692071696017059</c:v>
                </c:pt>
                <c:pt idx="367">
                  <c:v>55.608856234819044</c:v>
                </c:pt>
                <c:pt idx="368">
                  <c:v>55.52882656851444</c:v>
                </c:pt>
                <c:pt idx="369">
                  <c:v>55.452013033195975</c:v>
                </c:pt>
                <c:pt idx="370">
                  <c:v>55.378444759834096</c:v>
                </c:pt>
                <c:pt idx="371">
                  <c:v>55.3081496546693</c:v>
                </c:pt>
                <c:pt idx="372">
                  <c:v>55.241154380482804</c:v>
                </c:pt>
                <c:pt idx="373">
                  <c:v>55.177484338753281</c:v>
                </c:pt>
                <c:pt idx="374">
                  <c:v>55.117163652698096</c:v>
                </c:pt>
                <c:pt idx="375">
                  <c:v>55.060215151213193</c:v>
                </c:pt>
                <c:pt idx="376">
                  <c:v>55.006660353706515</c:v>
                </c:pt>
                <c:pt idx="377">
                  <c:v>54.95651945583343</c:v>
                </c:pt>
                <c:pt idx="378">
                  <c:v>54.909811316136398</c:v>
                </c:pt>
                <c:pt idx="379">
                  <c:v>54.866553443587996</c:v>
                </c:pt>
                <c:pt idx="380">
                  <c:v>54.826761986039735</c:v>
                </c:pt>
                <c:pt idx="381">
                  <c:v>54.790451719583295</c:v>
                </c:pt>
                <c:pt idx="382">
                  <c:v>54.757636038812223</c:v>
                </c:pt>
                <c:pt idx="383">
                  <c:v>54.728326947999527</c:v>
                </c:pt>
                <c:pt idx="384">
                  <c:v>54.702535053181229</c:v>
                </c:pt>
                <c:pt idx="385">
                  <c:v>54.680269555149493</c:v>
                </c:pt>
                <c:pt idx="386">
                  <c:v>54.661538243353647</c:v>
                </c:pt>
                <c:pt idx="387">
                  <c:v>54.646347490711776</c:v>
                </c:pt>
                <c:pt idx="388">
                  <c:v>54.634702249331163</c:v>
                </c:pt>
                <c:pt idx="389">
                  <c:v>54.626606047134345</c:v>
                </c:pt>
                <c:pt idx="390">
                  <c:v>54.622060985396537</c:v>
                </c:pt>
                <c:pt idx="391">
                  <c:v>54.621067737189762</c:v>
                </c:pt>
                <c:pt idx="392">
                  <c:v>54.623625546735376</c:v>
                </c:pt>
                <c:pt idx="393">
                  <c:v>54.629732229662835</c:v>
                </c:pt>
                <c:pt idx="394">
                  <c:v>54.639384174179767</c:v>
                </c:pt>
                <c:pt idx="395">
                  <c:v>54.652576343146492</c:v>
                </c:pt>
                <c:pt idx="396">
                  <c:v>54.669302277060012</c:v>
                </c:pt>
                <c:pt idx="397">
                  <c:v>54.689554097947706</c:v>
                </c:pt>
                <c:pt idx="398">
                  <c:v>54.71332251416824</c:v>
                </c:pt>
                <c:pt idx="399">
                  <c:v>54.740596826119642</c:v>
                </c:pt>
                <c:pt idx="400">
                  <c:v>54.771364932859882</c:v>
                </c:pt>
                <c:pt idx="401">
                  <c:v>54.80561333963378</c:v>
                </c:pt>
                <c:pt idx="402">
                  <c:v>54.843327166309152</c:v>
                </c:pt>
                <c:pt idx="403">
                  <c:v>54.884490156722848</c:v>
                </c:pt>
                <c:pt idx="404">
                  <c:v>54.929084688934608</c:v>
                </c:pt>
                <c:pt idx="405">
                  <c:v>54.977091786388158</c:v>
                </c:pt>
                <c:pt idx="406">
                  <c:v>55.028491129980083</c:v>
                </c:pt>
                <c:pt idx="407">
                  <c:v>55.083261071033874</c:v>
                </c:pt>
                <c:pt idx="408">
                  <c:v>55.141378645176829</c:v>
                </c:pt>
                <c:pt idx="409">
                  <c:v>55.202819587119478</c:v>
                </c:pt>
                <c:pt idx="410">
                  <c:v>55.267558346332066</c:v>
                </c:pt>
                <c:pt idx="411">
                  <c:v>55.335568103618272</c:v>
                </c:pt>
                <c:pt idx="412">
                  <c:v>55.406820788575956</c:v>
                </c:pt>
                <c:pt idx="413">
                  <c:v>55.481287097946407</c:v>
                </c:pt>
                <c:pt idx="414">
                  <c:v>55.558936514841491</c:v>
                </c:pt>
                <c:pt idx="415">
                  <c:v>55.639737328843964</c:v>
                </c:pt>
                <c:pt idx="416">
                  <c:v>55.723656656971926</c:v>
                </c:pt>
                <c:pt idx="417">
                  <c:v>55.810660465499893</c:v>
                </c:pt>
                <c:pt idx="418">
                  <c:v>55.900713592623745</c:v>
                </c:pt>
                <c:pt idx="419">
                  <c:v>55.993779771960277</c:v>
                </c:pt>
                <c:pt idx="420">
                  <c:v>56.08982165687118</c:v>
                </c:pt>
                <c:pt idx="421">
                  <c:v>56.18880084558883</c:v>
                </c:pt>
                <c:pt idx="422">
                  <c:v>56.290677907140307</c:v>
                </c:pt>
                <c:pt idx="423">
                  <c:v>56.395412408041636</c:v>
                </c:pt>
                <c:pt idx="424">
                  <c:v>56.502962939754568</c:v>
                </c:pt>
                <c:pt idx="425">
                  <c:v>56.613287146877184</c:v>
                </c:pt>
                <c:pt idx="426">
                  <c:v>56.726341756051823</c:v>
                </c:pt>
                <c:pt idx="427">
                  <c:v>56.842082605569772</c:v>
                </c:pt>
                <c:pt idx="428">
                  <c:v>56.960464675641546</c:v>
                </c:pt>
                <c:pt idx="429">
                  <c:v>57.081442119313962</c:v>
                </c:pt>
                <c:pt idx="430">
                  <c:v>57.204968294003692</c:v>
                </c:pt>
                <c:pt idx="431">
                  <c:v>57.330995793616324</c:v>
                </c:pt>
                <c:pt idx="432">
                  <c:v>57.459476481227242</c:v>
                </c:pt>
                <c:pt idx="433">
                  <c:v>57.590361522284226</c:v>
                </c:pt>
                <c:pt idx="434">
                  <c:v>57.723601418304398</c:v>
                </c:pt>
                <c:pt idx="435">
                  <c:v>57.859146041029348</c:v>
                </c:pt>
                <c:pt idx="436">
                  <c:v>57.996944667001884</c:v>
                </c:pt>
                <c:pt idx="437">
                  <c:v>58.136946012527019</c:v>
                </c:pt>
                <c:pt idx="438">
                  <c:v>58.279098268978657</c:v>
                </c:pt>
                <c:pt idx="439">
                  <c:v>58.423349138414451</c:v>
                </c:pt>
                <c:pt idx="440">
                  <c:v>58.569645869454718</c:v>
                </c:pt>
                <c:pt idx="441">
                  <c:v>58.717935293385949</c:v>
                </c:pt>
                <c:pt idx="442">
                  <c:v>58.868163860445975</c:v>
                </c:pt>
                <c:pt idx="443">
                  <c:v>59.020277676246394</c:v>
                </c:pt>
                <c:pt idx="444">
                  <c:v>59.174222538289428</c:v>
                </c:pt>
                <c:pt idx="445">
                  <c:v>59.329943972535204</c:v>
                </c:pt>
                <c:pt idx="446">
                  <c:v>59.487387269969787</c:v>
                </c:pt>
                <c:pt idx="447">
                  <c:v>59.646497523136176</c:v>
                </c:pt>
                <c:pt idx="448">
                  <c:v>59.807219662574425</c:v>
                </c:pt>
                <c:pt idx="449">
                  <c:v>59.969498493132946</c:v>
                </c:pt>
                <c:pt idx="450">
                  <c:v>60.133278730097587</c:v>
                </c:pt>
                <c:pt idx="451">
                  <c:v>60.298505035099211</c:v>
                </c:pt>
                <c:pt idx="452">
                  <c:v>60.465122051751024</c:v>
                </c:pt>
                <c:pt idx="453">
                  <c:v>60.633074440971868</c:v>
                </c:pt>
                <c:pt idx="454">
                  <c:v>60.802306915951334</c:v>
                </c:pt>
                <c:pt idx="455">
                  <c:v>60.972764276711203</c:v>
                </c:pt>
                <c:pt idx="456">
                  <c:v>61.144391444224112</c:v>
                </c:pt>
                <c:pt idx="457">
                  <c:v>61.31713349404427</c:v>
                </c:pt>
                <c:pt idx="458">
                  <c:v>61.49093568940863</c:v>
                </c:pt>
                <c:pt idx="459">
                  <c:v>61.665743513773236</c:v>
                </c:pt>
                <c:pt idx="460">
                  <c:v>61.841502702740996</c:v>
                </c:pt>
                <c:pt idx="461">
                  <c:v>62.018159275347571</c:v>
                </c:pt>
                <c:pt idx="462">
                  <c:v>62.195659564666059</c:v>
                </c:pt>
                <c:pt idx="463">
                  <c:v>62.373950247701146</c:v>
                </c:pt>
                <c:pt idx="464">
                  <c:v>62.552978374534092</c:v>
                </c:pt>
                <c:pt idx="465">
                  <c:v>62.732691396694165</c:v>
                </c:pt>
                <c:pt idx="466">
                  <c:v>62.913037194722165</c:v>
                </c:pt>
                <c:pt idx="467">
                  <c:v>63.093964104900806</c:v>
                </c:pt>
                <c:pt idx="468">
                  <c:v>63.275420945128104</c:v>
                </c:pt>
                <c:pt idx="469">
                  <c:v>63.457357039907762</c:v>
                </c:pt>
                <c:pt idx="470">
                  <c:v>63.639722244439113</c:v>
                </c:pt>
                <c:pt idx="471">
                  <c:v>63.82246696777878</c:v>
                </c:pt>
                <c:pt idx="472">
                  <c:v>64.005542195071456</c:v>
                </c:pt>
                <c:pt idx="473">
                  <c:v>64.188899508815851</c:v>
                </c:pt>
                <c:pt idx="474">
                  <c:v>64.372491109172756</c:v>
                </c:pt>
                <c:pt idx="475">
                  <c:v>64.556269833285484</c:v>
                </c:pt>
                <c:pt idx="476">
                  <c:v>64.74018917361812</c:v>
                </c:pt>
                <c:pt idx="477">
                  <c:v>64.924203295296266</c:v>
                </c:pt>
                <c:pt idx="478">
                  <c:v>65.108267052449222</c:v>
                </c:pt>
                <c:pt idx="479">
                  <c:v>65.292336003548655</c:v>
                </c:pt>
                <c:pt idx="480">
                  <c:v>65.476366425746718</c:v>
                </c:pt>
                <c:pt idx="481">
                  <c:v>65.660315328206892</c:v>
                </c:pt>
                <c:pt idx="482">
                  <c:v>65.844140464442333</c:v>
                </c:pt>
                <c:pt idx="483">
                  <c:v>66.027800343654405</c:v>
                </c:pt>
                <c:pt idx="484">
                  <c:v>66.211254241086877</c:v>
                </c:pt>
                <c:pt idx="485">
                  <c:v>66.394462207399613</c:v>
                </c:pt>
                <c:pt idx="486">
                  <c:v>66.57738507707333</c:v>
                </c:pt>
                <c:pt idx="487">
                  <c:v>66.759984475857877</c:v>
                </c:pt>
                <c:pt idx="488">
                  <c:v>66.942222827274747</c:v>
                </c:pt>
                <c:pt idx="489">
                  <c:v>67.124063358192004</c:v>
                </c:pt>
                <c:pt idx="490">
                  <c:v>67.305470103481909</c:v>
                </c:pt>
                <c:pt idx="491">
                  <c:v>67.486407909788099</c:v>
                </c:pt>
                <c:pt idx="492">
                  <c:v>67.666842438408807</c:v>
                </c:pt>
                <c:pt idx="493">
                  <c:v>67.846740167326018</c:v>
                </c:pt>
                <c:pt idx="494">
                  <c:v>68.026068392394805</c:v>
                </c:pt>
                <c:pt idx="495">
                  <c:v>68.204795227718634</c:v>
                </c:pt>
                <c:pt idx="496">
                  <c:v>68.382889605228456</c:v>
                </c:pt>
                <c:pt idx="497">
                  <c:v>68.560321273494537</c:v>
                </c:pt>
                <c:pt idx="498">
                  <c:v>68.737060795789105</c:v>
                </c:pt>
                <c:pt idx="499">
                  <c:v>68.913079547429533</c:v>
                </c:pt>
                <c:pt idx="500">
                  <c:v>69.088349712423238</c:v>
                </c:pt>
                <c:pt idx="501">
                  <c:v>69.262844279442106</c:v>
                </c:pt>
                <c:pt idx="502">
                  <c:v>69.436537037150131</c:v>
                </c:pt>
                <c:pt idx="503">
                  <c:v>69.609402568914632</c:v>
                </c:pt>
                <c:pt idx="504">
                  <c:v>69.781416246921282</c:v>
                </c:pt>
                <c:pt idx="505">
                  <c:v>69.952554225725876</c:v>
                </c:pt>
                <c:pt idx="506">
                  <c:v>70.122793435263333</c:v>
                </c:pt>
                <c:pt idx="507">
                  <c:v>70.292111573347</c:v>
                </c:pt>
                <c:pt idx="508">
                  <c:v>70.460487097678239</c:v>
                </c:pt>
                <c:pt idx="509">
                  <c:v>70.627899217397825</c:v>
                </c:pt>
                <c:pt idx="510">
                  <c:v>70.794327884202247</c:v>
                </c:pt>
                <c:pt idx="511">
                  <c:v>70.959753783053969</c:v>
                </c:pt>
                <c:pt idx="512">
                  <c:v>71.124158322506474</c:v>
                </c:pt>
                <c:pt idx="513">
                  <c:v>71.287523624675273</c:v>
                </c:pt>
                <c:pt idx="514">
                  <c:v>71.449832514875595</c:v>
                </c:pt>
                <c:pt idx="515">
                  <c:v>71.611068510954482</c:v>
                </c:pt>
                <c:pt idx="516">
                  <c:v>71.771215812336933</c:v>
                </c:pt>
                <c:pt idx="517">
                  <c:v>71.93025928881633</c:v>
                </c:pt>
                <c:pt idx="518">
                  <c:v>72.088184469105244</c:v>
                </c:pt>
                <c:pt idx="519">
                  <c:v>72.244977529174903</c:v>
                </c:pt>
                <c:pt idx="520">
                  <c:v>72.400625280401897</c:v>
                </c:pt>
                <c:pt idx="521">
                  <c:v>72.555115157543952</c:v>
                </c:pt>
                <c:pt idx="522">
                  <c:v>72.708435206567401</c:v>
                </c:pt>
                <c:pt idx="523">
                  <c:v>72.860574072345173</c:v>
                </c:pt>
                <c:pt idx="524">
                  <c:v>73.011520986241962</c:v>
                </c:pt>
                <c:pt idx="525">
                  <c:v>73.161265753612966</c:v>
                </c:pt>
                <c:pt idx="526">
                  <c:v>73.309798741225237</c:v>
                </c:pt>
                <c:pt idx="527">
                  <c:v>73.457110864625562</c:v>
                </c:pt>
                <c:pt idx="528">
                  <c:v>73.603193575469462</c:v>
                </c:pt>
                <c:pt idx="529">
                  <c:v>73.748038848826155</c:v>
                </c:pt>
                <c:pt idx="530">
                  <c:v>73.891639170476665</c:v>
                </c:pt>
                <c:pt idx="531">
                  <c:v>74.033987524220549</c:v>
                </c:pt>
                <c:pt idx="532">
                  <c:v>74.175077379201113</c:v>
                </c:pt>
                <c:pt idx="533">
                  <c:v>74.314902677268336</c:v>
                </c:pt>
                <c:pt idx="534">
                  <c:v>74.453457820385665</c:v>
                </c:pt>
                <c:pt idx="535">
                  <c:v>74.590737658099684</c:v>
                </c:pt>
                <c:pt idx="536">
                  <c:v>74.726737475077769</c:v>
                </c:pt>
                <c:pt idx="537">
                  <c:v>74.861452978727201</c:v>
                </c:pt>
                <c:pt idx="538">
                  <c:v>74.994880286907389</c:v>
                </c:pt>
                <c:pt idx="539">
                  <c:v>75.127015915741097</c:v>
                </c:pt>
                <c:pt idx="540">
                  <c:v>75.257856767535799</c:v>
                </c:pt>
                <c:pt idx="541">
                  <c:v>75.387400118823052</c:v>
                </c:pt>
                <c:pt idx="542">
                  <c:v>75.515643608523803</c:v>
                </c:pt>
                <c:pt idx="543">
                  <c:v>75.642585226245103</c:v>
                </c:pt>
                <c:pt idx="544">
                  <c:v>75.768223300717324</c:v>
                </c:pt>
                <c:pt idx="545">
                  <c:v>75.892556488375646</c:v>
                </c:pt>
                <c:pt idx="546">
                  <c:v>76.015583762092064</c:v>
                </c:pt>
                <c:pt idx="547">
                  <c:v>76.137304400064366</c:v>
                </c:pt>
                <c:pt idx="548">
                  <c:v>76.257717974864377</c:v>
                </c:pt>
                <c:pt idx="549">
                  <c:v>76.376824342650139</c:v>
                </c:pt>
                <c:pt idx="550">
                  <c:v>76.49462363254716</c:v>
                </c:pt>
                <c:pt idx="551">
                  <c:v>76.611116236199763</c:v>
                </c:pt>
                <c:pt idx="552">
                  <c:v>76.726302797496629</c:v>
                </c:pt>
                <c:pt idx="553">
                  <c:v>76.840184202473722</c:v>
                </c:pt>
                <c:pt idx="554">
                  <c:v>76.952761569393374</c:v>
                </c:pt>
                <c:pt idx="555">
                  <c:v>77.06403623900465</c:v>
                </c:pt>
                <c:pt idx="556">
                  <c:v>77.174009764986309</c:v>
                </c:pt>
                <c:pt idx="557">
                  <c:v>77.282683904568657</c:v>
                </c:pt>
                <c:pt idx="558">
                  <c:v>77.390060609341489</c:v>
                </c:pt>
                <c:pt idx="559">
                  <c:v>77.496142016244235</c:v>
                </c:pt>
                <c:pt idx="560">
                  <c:v>77.600930438738757</c:v>
                </c:pt>
                <c:pt idx="561">
                  <c:v>77.704428358167178</c:v>
                </c:pt>
                <c:pt idx="562">
                  <c:v>77.80663841529072</c:v>
                </c:pt>
                <c:pt idx="563">
                  <c:v>77.907563402012087</c:v>
                </c:pt>
                <c:pt idx="564">
                  <c:v>78.007206253278852</c:v>
                </c:pt>
                <c:pt idx="565">
                  <c:v>78.105570039167219</c:v>
                </c:pt>
                <c:pt idx="566">
                  <c:v>78.202657957144083</c:v>
                </c:pt>
                <c:pt idx="567">
                  <c:v>78.298473324508237</c:v>
                </c:pt>
                <c:pt idx="568">
                  <c:v>78.393019571006235</c:v>
                </c:pt>
                <c:pt idx="569">
                  <c:v>78.486300231622849</c:v>
                </c:pt>
                <c:pt idx="570">
                  <c:v>78.578318939544062</c:v>
                </c:pt>
                <c:pt idx="571">
                  <c:v>78.669079419290654</c:v>
                </c:pt>
                <c:pt idx="572">
                  <c:v>78.758585480018766</c:v>
                </c:pt>
                <c:pt idx="573">
                  <c:v>78.846841008986999</c:v>
                </c:pt>
                <c:pt idx="574">
                  <c:v>78.933849965187775</c:v>
                </c:pt>
                <c:pt idx="575">
                  <c:v>79.019616373137708</c:v>
                </c:pt>
                <c:pt idx="576">
                  <c:v>79.10414431682814</c:v>
                </c:pt>
                <c:pt idx="577">
                  <c:v>79.187437933830637</c:v>
                </c:pt>
                <c:pt idx="578">
                  <c:v>79.26950140955509</c:v>
                </c:pt>
                <c:pt idx="579">
                  <c:v>79.3503389716589</c:v>
                </c:pt>
                <c:pt idx="580">
                  <c:v>79.429954884603319</c:v>
                </c:pt>
                <c:pt idx="581">
                  <c:v>79.508353444353773</c:v>
                </c:pt>
                <c:pt idx="582">
                  <c:v>79.585538973222597</c:v>
                </c:pt>
                <c:pt idx="583">
                  <c:v>79.661515814849537</c:v>
                </c:pt>
                <c:pt idx="584">
                  <c:v>79.736288329318867</c:v>
                </c:pt>
                <c:pt idx="585">
                  <c:v>79.809860888408267</c:v>
                </c:pt>
                <c:pt idx="586">
                  <c:v>79.88223787096787</c:v>
                </c:pt>
                <c:pt idx="587">
                  <c:v>79.953423658425663</c:v>
                </c:pt>
                <c:pt idx="588">
                  <c:v>80.023422630416306</c:v>
                </c:pt>
                <c:pt idx="589">
                  <c:v>80.092239160530994</c:v>
                </c:pt>
                <c:pt idx="590">
                  <c:v>80.159877612183152</c:v>
                </c:pt>
                <c:pt idx="591">
                  <c:v>80.226342334590726</c:v>
                </c:pt>
                <c:pt idx="592">
                  <c:v>80.291637658867785</c:v>
                </c:pt>
                <c:pt idx="593">
                  <c:v>80.35576789422511</c:v>
                </c:pt>
                <c:pt idx="594">
                  <c:v>80.418737324276236</c:v>
                </c:pt>
                <c:pt idx="595">
                  <c:v>80.480550203444864</c:v>
                </c:pt>
                <c:pt idx="596">
                  <c:v>80.541210753472342</c:v>
                </c:pt>
                <c:pt idx="597">
                  <c:v>80.600723160020337</c:v>
                </c:pt>
                <c:pt idx="598">
                  <c:v>80.659091569367433</c:v>
                </c:pt>
                <c:pt idx="599">
                  <c:v>80.716320085195449</c:v>
                </c:pt>
                <c:pt idx="600">
                  <c:v>80.772412765463429</c:v>
                </c:pt>
                <c:pt idx="601">
                  <c:v>80.827373619365531</c:v>
                </c:pt>
                <c:pt idx="602">
                  <c:v>80.881206604371073</c:v>
                </c:pt>
                <c:pt idx="603">
                  <c:v>80.933915623342415</c:v>
                </c:pt>
                <c:pt idx="604">
                  <c:v>80.985504521729482</c:v>
                </c:pt>
                <c:pt idx="605">
                  <c:v>81.035977084836659</c:v>
                </c:pt>
                <c:pt idx="606">
                  <c:v>81.085337035160308</c:v>
                </c:pt>
                <c:pt idx="607">
                  <c:v>81.133588029793529</c:v>
                </c:pt>
                <c:pt idx="608">
                  <c:v>81.180733657895914</c:v>
                </c:pt>
                <c:pt idx="609">
                  <c:v>81.226777438225369</c:v>
                </c:pt>
                <c:pt idx="610">
                  <c:v>81.271722816729152</c:v>
                </c:pt>
                <c:pt idx="611">
                  <c:v>81.31557316419206</c:v>
                </c:pt>
                <c:pt idx="612">
                  <c:v>81.358331773938446</c:v>
                </c:pt>
                <c:pt idx="613">
                  <c:v>81.400001859586396</c:v>
                </c:pt>
                <c:pt idx="614">
                  <c:v>81.44058655285032</c:v>
                </c:pt>
                <c:pt idx="615">
                  <c:v>81.480088901390545</c:v>
                </c:pt>
                <c:pt idx="616">
                  <c:v>81.518511866707371</c:v>
                </c:pt>
                <c:pt idx="617">
                  <c:v>81.555858322075466</c:v>
                </c:pt>
                <c:pt idx="618">
                  <c:v>81.592131050518944</c:v>
                </c:pt>
                <c:pt idx="619">
                  <c:v>81.627332742822048</c:v>
                </c:pt>
                <c:pt idx="620">
                  <c:v>81.661465995575071</c:v>
                </c:pt>
                <c:pt idx="621">
                  <c:v>81.694533309251256</c:v>
                </c:pt>
                <c:pt idx="622">
                  <c:v>81.726537086314423</c:v>
                </c:pt>
                <c:pt idx="623">
                  <c:v>81.757479629353114</c:v>
                </c:pt>
                <c:pt idx="624">
                  <c:v>81.787363139239915</c:v>
                </c:pt>
                <c:pt idx="625">
                  <c:v>81.816189713313761</c:v>
                </c:pt>
                <c:pt idx="626">
                  <c:v>81.843961343582265</c:v>
                </c:pt>
                <c:pt idx="627">
                  <c:v>81.870679914942144</c:v>
                </c:pt>
                <c:pt idx="628">
                  <c:v>81.89634720341634</c:v>
                </c:pt>
                <c:pt idx="629">
                  <c:v>81.92096487440331</c:v>
                </c:pt>
                <c:pt idx="630">
                  <c:v>81.944534480939254</c:v>
                </c:pt>
                <c:pt idx="631">
                  <c:v>81.967057461968722</c:v>
                </c:pt>
                <c:pt idx="632">
                  <c:v>81.988535140621877</c:v>
                </c:pt>
                <c:pt idx="633">
                  <c:v>82.008968722497443</c:v>
                </c:pt>
                <c:pt idx="634">
                  <c:v>82.028359293947616</c:v>
                </c:pt>
                <c:pt idx="635">
                  <c:v>82.046707820363025</c:v>
                </c:pt>
                <c:pt idx="636">
                  <c:v>82.064015144456562</c:v>
                </c:pt>
                <c:pt idx="637">
                  <c:v>82.080281984542353</c:v>
                </c:pt>
                <c:pt idx="638">
                  <c:v>82.095508932808997</c:v>
                </c:pt>
                <c:pt idx="639">
                  <c:v>82.109696453583737</c:v>
                </c:pt>
                <c:pt idx="640">
                  <c:v>82.122844881586389</c:v>
                </c:pt>
                <c:pt idx="641">
                  <c:v>82.134954420169635</c:v>
                </c:pt>
                <c:pt idx="642">
                  <c:v>82.14602513954442</c:v>
                </c:pt>
                <c:pt idx="643">
                  <c:v>82.156056974987649</c:v>
                </c:pt>
                <c:pt idx="644">
                  <c:v>82.165049725029846</c:v>
                </c:pt>
                <c:pt idx="645">
                  <c:v>82.173003049620732</c:v>
                </c:pt>
                <c:pt idx="646">
                  <c:v>82.179916468270235</c:v>
                </c:pt>
                <c:pt idx="647">
                  <c:v>82.185789358162523</c:v>
                </c:pt>
                <c:pt idx="648">
                  <c:v>82.190620952240536</c:v>
                </c:pt>
                <c:pt idx="649">
                  <c:v>82.194410337259129</c:v>
                </c:pt>
                <c:pt idx="650">
                  <c:v>82.197156451803238</c:v>
                </c:pt>
                <c:pt idx="651">
                  <c:v>82.198858084270285</c:v>
                </c:pt>
                <c:pt idx="652">
                  <c:v>82.199513870812126</c:v>
                </c:pt>
                <c:pt idx="653">
                  <c:v>82.199122293235888</c:v>
                </c:pt>
                <c:pt idx="654">
                  <c:v>82.197681676859858</c:v>
                </c:pt>
                <c:pt idx="655">
                  <c:v>82.195190188322059</c:v>
                </c:pt>
                <c:pt idx="656">
                  <c:v>82.191645833339066</c:v>
                </c:pt>
                <c:pt idx="657">
                  <c:v>82.187046454411401</c:v>
                </c:pt>
                <c:pt idx="658">
                  <c:v>82.181389728473661</c:v>
                </c:pt>
                <c:pt idx="659">
                  <c:v>82.174673164486009</c:v>
                </c:pt>
                <c:pt idx="660">
                  <c:v>82.166894100963248</c:v>
                </c:pt>
                <c:pt idx="661">
                  <c:v>82.158049703439815</c:v>
                </c:pt>
                <c:pt idx="662">
                  <c:v>82.148136961866342</c:v>
                </c:pt>
                <c:pt idx="663">
                  <c:v>82.137152687935071</c:v>
                </c:pt>
                <c:pt idx="664">
                  <c:v>82.12509351233065</c:v>
                </c:pt>
                <c:pt idx="665">
                  <c:v>82.111955881902787</c:v>
                </c:pt>
                <c:pt idx="666">
                  <c:v>82.097736056757157</c:v>
                </c:pt>
                <c:pt idx="667">
                  <c:v>82.082430107261303</c:v>
                </c:pt>
                <c:pt idx="668">
                  <c:v>82.066033910961295</c:v>
                </c:pt>
                <c:pt idx="669">
                  <c:v>82.048543149405134</c:v>
                </c:pt>
                <c:pt idx="670">
                  <c:v>82.029953304869935</c:v>
                </c:pt>
                <c:pt idx="671">
                  <c:v>82.010259656987188</c:v>
                </c:pt>
                <c:pt idx="672">
                  <c:v>81.989457279262993</c:v>
                </c:pt>
                <c:pt idx="673">
                  <c:v>81.967541035488694</c:v>
                </c:pt>
                <c:pt idx="674">
                  <c:v>81.944505576036704</c:v>
                </c:pt>
                <c:pt idx="675">
                  <c:v>81.920345334037137</c:v>
                </c:pt>
                <c:pt idx="676">
                  <c:v>81.895054521431376</c:v>
                </c:pt>
                <c:pt idx="677">
                  <c:v>81.868627124894815</c:v>
                </c:pt>
                <c:pt idx="678">
                  <c:v>81.841056901627127</c:v>
                </c:pt>
                <c:pt idx="679">
                  <c:v>81.81233737500105</c:v>
                </c:pt>
                <c:pt idx="680">
                  <c:v>81.782461830067007</c:v>
                </c:pt>
                <c:pt idx="681">
                  <c:v>81.751423308905629</c:v>
                </c:pt>
                <c:pt idx="682">
                  <c:v>81.719214605822742</c:v>
                </c:pt>
                <c:pt idx="683">
                  <c:v>81.685828262381335</c:v>
                </c:pt>
                <c:pt idx="684">
                  <c:v>81.651256562262404</c:v>
                </c:pt>
                <c:pt idx="685">
                  <c:v>81.615491525949167</c:v>
                </c:pt>
                <c:pt idx="686">
                  <c:v>81.578524905226629</c:v>
                </c:pt>
                <c:pt idx="687">
                  <c:v>81.540348177489932</c:v>
                </c:pt>
                <c:pt idx="688">
                  <c:v>81.500952539852818</c:v>
                </c:pt>
                <c:pt idx="689">
                  <c:v>81.460328903049415</c:v>
                </c:pt>
                <c:pt idx="690">
                  <c:v>81.418467885120108</c:v>
                </c:pt>
                <c:pt idx="691">
                  <c:v>81.375359804873113</c:v>
                </c:pt>
                <c:pt idx="692">
                  <c:v>81.33099467511262</c:v>
                </c:pt>
                <c:pt idx="693">
                  <c:v>81.285362195625055</c:v>
                </c:pt>
                <c:pt idx="694">
                  <c:v>81.238451745911533</c:v>
                </c:pt>
                <c:pt idx="695">
                  <c:v>81.190252377658894</c:v>
                </c:pt>
                <c:pt idx="696">
                  <c:v>81.140752806937442</c:v>
                </c:pt>
                <c:pt idx="697">
                  <c:v>81.089941406113041</c:v>
                </c:pt>
                <c:pt idx="698">
                  <c:v>81.037806195464327</c:v>
                </c:pt>
                <c:pt idx="699">
                  <c:v>80.984334834492671</c:v>
                </c:pt>
                <c:pt idx="700">
                  <c:v>80.929514612909287</c:v>
                </c:pt>
                <c:pt idx="701">
                  <c:v>80.873332441290927</c:v>
                </c:pt>
                <c:pt idx="702">
                  <c:v>80.815774841386826</c:v>
                </c:pt>
                <c:pt idx="703">
                  <c:v>80.756827936064226</c:v>
                </c:pt>
                <c:pt idx="704">
                  <c:v>80.696477438877181</c:v>
                </c:pt>
                <c:pt idx="705">
                  <c:v>80.634708643243044</c:v>
                </c:pt>
                <c:pt idx="706">
                  <c:v>80.571506411209953</c:v>
                </c:pt>
                <c:pt idx="707">
                  <c:v>80.506855161798683</c:v>
                </c:pt>
                <c:pt idx="708">
                  <c:v>80.440738858900829</c:v>
                </c:pt>
                <c:pt idx="709">
                  <c:v>80.373140998714732</c:v>
                </c:pt>
                <c:pt idx="710">
                  <c:v>80.304044596699029</c:v>
                </c:pt>
                <c:pt idx="711">
                  <c:v>80.233432174024657</c:v>
                </c:pt>
                <c:pt idx="712">
                  <c:v>80.161285743501978</c:v>
                </c:pt>
                <c:pt idx="713">
                  <c:v>80.087586794962746</c:v>
                </c:pt>
                <c:pt idx="714">
                  <c:v>80.012316280072469</c:v>
                </c:pt>
                <c:pt idx="715">
                  <c:v>79.935454596548084</c:v>
                </c:pt>
                <c:pt idx="716">
                  <c:v>79.85698157175554</c:v>
                </c:pt>
                <c:pt idx="717">
                  <c:v>79.77687644566241</c:v>
                </c:pt>
                <c:pt idx="718">
                  <c:v>79.695117853113189</c:v>
                </c:pt>
                <c:pt idx="719">
                  <c:v>79.611683805401483</c:v>
                </c:pt>
                <c:pt idx="720">
                  <c:v>79.526551671106759</c:v>
                </c:pt>
                <c:pt idx="721">
                  <c:v>79.43969815616218</c:v>
                </c:pt>
                <c:pt idx="722">
                  <c:v>79.351099283121357</c:v>
                </c:pt>
                <c:pt idx="723">
                  <c:v>79.260730369586781</c:v>
                </c:pt>
                <c:pt idx="724">
                  <c:v>79.168566005762571</c:v>
                </c:pt>
                <c:pt idx="725">
                  <c:v>79.074580031094058</c:v>
                </c:pt>
                <c:pt idx="726">
                  <c:v>78.978745509949704</c:v>
                </c:pt>
                <c:pt idx="727">
                  <c:v>78.88103470630594</c:v>
                </c:pt>
                <c:pt idx="728">
                  <c:v>78.781419057384952</c:v>
                </c:pt>
                <c:pt idx="729">
                  <c:v>78.679869146202478</c:v>
                </c:pt>
                <c:pt idx="730">
                  <c:v>78.576354672971902</c:v>
                </c:pt>
                <c:pt idx="731">
                  <c:v>78.470844425312919</c:v>
                </c:pt>
                <c:pt idx="732">
                  <c:v>78.363306247211383</c:v>
                </c:pt>
                <c:pt idx="733">
                  <c:v>78.253707006668662</c:v>
                </c:pt>
                <c:pt idx="734">
                  <c:v>78.142012561983194</c:v>
                </c:pt>
                <c:pt idx="735">
                  <c:v>78.028187726596713</c:v>
                </c:pt>
                <c:pt idx="736">
                  <c:v>77.912196232440508</c:v>
                </c:pt>
                <c:pt idx="737">
                  <c:v>77.794000691708774</c:v>
                </c:pt>
                <c:pt idx="738">
                  <c:v>77.673562556985559</c:v>
                </c:pt>
                <c:pt idx="739">
                  <c:v>77.550842079646287</c:v>
                </c:pt>
                <c:pt idx="740">
                  <c:v>77.425798266451508</c:v>
                </c:pt>
                <c:pt idx="741">
                  <c:v>77.298388834247064</c:v>
                </c:pt>
                <c:pt idx="742">
                  <c:v>77.168570162676346</c:v>
                </c:pt>
                <c:pt idx="743">
                  <c:v>77.036297244813213</c:v>
                </c:pt>
                <c:pt idx="744">
                  <c:v>76.901523635609891</c:v>
                </c:pt>
                <c:pt idx="745">
                  <c:v>76.764201398056471</c:v>
                </c:pt>
                <c:pt idx="746">
                  <c:v>76.624281046939061</c:v>
                </c:pt>
                <c:pt idx="747">
                  <c:v>76.481711490077188</c:v>
                </c:pt>
                <c:pt idx="748">
                  <c:v>76.336439966920565</c:v>
                </c:pt>
                <c:pt idx="749">
                  <c:v>76.188411984368685</c:v>
                </c:pt>
                <c:pt idx="750">
                  <c:v>76.037571249681292</c:v>
                </c:pt>
                <c:pt idx="751">
                  <c:v>75.883859600332002</c:v>
                </c:pt>
                <c:pt idx="752">
                  <c:v>75.727216930651835</c:v>
                </c:pt>
                <c:pt idx="753">
                  <c:v>75.567581115105881</c:v>
                </c:pt>
                <c:pt idx="754">
                  <c:v>75.404887928030803</c:v>
                </c:pt>
                <c:pt idx="755">
                  <c:v>75.239070959656061</c:v>
                </c:pt>
                <c:pt idx="756">
                  <c:v>75.07006152822423</c:v>
                </c:pt>
                <c:pt idx="757">
                  <c:v>74.897788588009362</c:v>
                </c:pt>
                <c:pt idx="758">
                  <c:v>74.722178633029969</c:v>
                </c:pt>
                <c:pt idx="759">
                  <c:v>74.543155596237298</c:v>
                </c:pt>
                <c:pt idx="760">
                  <c:v>74.360640743948849</c:v>
                </c:pt>
                <c:pt idx="761">
                  <c:v>74.174552565286874</c:v>
                </c:pt>
                <c:pt idx="762">
                  <c:v>73.984806656369372</c:v>
                </c:pt>
                <c:pt idx="763">
                  <c:v>73.791315598985292</c:v>
                </c:pt>
                <c:pt idx="764">
                  <c:v>73.593988833476033</c:v>
                </c:pt>
                <c:pt idx="765">
                  <c:v>73.392732525528544</c:v>
                </c:pt>
                <c:pt idx="766">
                  <c:v>73.187449426572599</c:v>
                </c:pt>
                <c:pt idx="767">
                  <c:v>72.978038727457459</c:v>
                </c:pt>
                <c:pt idx="768">
                  <c:v>72.764395905072988</c:v>
                </c:pt>
                <c:pt idx="769">
                  <c:v>72.546412561554703</c:v>
                </c:pt>
                <c:pt idx="770">
                  <c:v>72.323976255707265</c:v>
                </c:pt>
                <c:pt idx="771">
                  <c:v>72.09697032625462</c:v>
                </c:pt>
                <c:pt idx="772">
                  <c:v>71.865273706514429</c:v>
                </c:pt>
                <c:pt idx="773">
                  <c:v>71.628760730072131</c:v>
                </c:pt>
                <c:pt idx="774">
                  <c:v>71.387300927015289</c:v>
                </c:pt>
                <c:pt idx="775">
                  <c:v>71.140758810273582</c:v>
                </c:pt>
                <c:pt idx="776">
                  <c:v>70.88899365158602</c:v>
                </c:pt>
                <c:pt idx="777">
                  <c:v>70.631859246606822</c:v>
                </c:pt>
                <c:pt idx="778">
                  <c:v>70.369203668641759</c:v>
                </c:pt>
                <c:pt idx="779">
                  <c:v>70.100869010492261</c:v>
                </c:pt>
                <c:pt idx="780">
                  <c:v>69.826691113871362</c:v>
                </c:pt>
                <c:pt idx="781">
                  <c:v>69.546499285841421</c:v>
                </c:pt>
                <c:pt idx="782">
                  <c:v>69.260116001715801</c:v>
                </c:pt>
                <c:pt idx="783">
                  <c:v>68.967356593857744</c:v>
                </c:pt>
                <c:pt idx="784">
                  <c:v>68.66802892580742</c:v>
                </c:pt>
                <c:pt idx="785">
                  <c:v>68.361933051165607</c:v>
                </c:pt>
                <c:pt idx="786">
                  <c:v>68.048860856670601</c:v>
                </c:pt>
                <c:pt idx="787">
                  <c:v>67.728595688919171</c:v>
                </c:pt>
                <c:pt idx="788">
                  <c:v>67.400911964191806</c:v>
                </c:pt>
                <c:pt idx="789">
                  <c:v>67.065574760885127</c:v>
                </c:pt>
                <c:pt idx="790">
                  <c:v>66.722339394081544</c:v>
                </c:pt>
                <c:pt idx="791">
                  <c:v>66.370950971843058</c:v>
                </c:pt>
                <c:pt idx="792">
                  <c:v>66.011143932885389</c:v>
                </c:pt>
                <c:pt idx="793">
                  <c:v>65.64264156536629</c:v>
                </c:pt>
                <c:pt idx="794">
                  <c:v>65.265155506635509</c:v>
                </c:pt>
                <c:pt idx="795">
                  <c:v>64.878385223916197</c:v>
                </c:pt>
                <c:pt idx="796">
                  <c:v>64.482017476052647</c:v>
                </c:pt>
                <c:pt idx="797">
                  <c:v>64.075725756643848</c:v>
                </c:pt>
                <c:pt idx="798">
                  <c:v>63.659169719117031</c:v>
                </c:pt>
                <c:pt idx="799">
                  <c:v>63.231994584567531</c:v>
                </c:pt>
                <c:pt idx="800">
                  <c:v>62.793830533516086</c:v>
                </c:pt>
                <c:pt idx="801">
                  <c:v>62.344292083121005</c:v>
                </c:pt>
                <c:pt idx="802">
                  <c:v>61.882977451835501</c:v>
                </c:pt>
                <c:pt idx="803">
                  <c:v>61.409467914028653</c:v>
                </c:pt>
                <c:pt idx="804">
                  <c:v>60.923327147716066</c:v>
                </c:pt>
                <c:pt idx="805">
                  <c:v>60.424100579256589</c:v>
                </c:pt>
                <c:pt idx="806">
                  <c:v>59.911314729724566</c:v>
                </c:pt>
                <c:pt idx="807">
                  <c:v>59.384476568623512</c:v>
                </c:pt>
                <c:pt idx="808">
                  <c:v>58.843072881731359</c:v>
                </c:pt>
                <c:pt idx="809">
                  <c:v>58.286569661150352</c:v>
                </c:pt>
                <c:pt idx="810">
                  <c:v>57.714411527101532</c:v>
                </c:pt>
                <c:pt idx="811">
                  <c:v>57.126021192683353</c:v>
                </c:pt>
                <c:pt idx="812">
                  <c:v>56.520798984715384</c:v>
                </c:pt>
                <c:pt idx="813">
                  <c:v>55.898122435945865</c:v>
                </c:pt>
                <c:pt idx="814">
                  <c:v>55.257345966327492</c:v>
                </c:pt>
                <c:pt idx="815">
                  <c:v>54.597800673783738</c:v>
                </c:pt>
                <c:pt idx="816">
                  <c:v>53.918794257927729</c:v>
                </c:pt>
                <c:pt idx="817">
                  <c:v>53.219611103536465</c:v>
                </c:pt>
                <c:pt idx="818">
                  <c:v>52.499512554288799</c:v>
                </c:pt>
                <c:pt idx="819">
                  <c:v>51.75773741129008</c:v>
                </c:pt>
                <c:pt idx="820">
                  <c:v>50.993502695239471</c:v>
                </c:pt>
                <c:pt idx="821">
                  <c:v>50.206004715738359</c:v>
                </c:pt>
                <c:pt idx="822">
                  <c:v>49.394420496091385</c:v>
                </c:pt>
                <c:pt idx="823">
                  <c:v>48.557909606980616</c:v>
                </c:pt>
                <c:pt idx="824">
                  <c:v>47.695616467452993</c:v>
                </c:pt>
                <c:pt idx="825">
                  <c:v>46.806673176610815</c:v>
                </c:pt>
                <c:pt idx="826">
                  <c:v>45.890202944022747</c:v>
                </c:pt>
                <c:pt idx="827">
                  <c:v>44.945324190882872</c:v>
                </c:pt>
                <c:pt idx="828">
                  <c:v>43.971155397047625</c:v>
                </c:pt>
                <c:pt idx="829">
                  <c:v>42.966820770782107</c:v>
                </c:pt>
                <c:pt idx="830">
                  <c:v>41.931456817897157</c:v>
                </c:pt>
                <c:pt idx="831">
                  <c:v>40.864219884314537</c:v>
                </c:pt>
                <c:pt idx="832">
                  <c:v>39.7642947402841</c:v>
                </c:pt>
                <c:pt idx="833">
                  <c:v>38.630904264697648</c:v>
                </c:pt>
                <c:pt idx="834">
                  <c:v>37.463320273405486</c:v>
                </c:pt>
                <c:pt idx="835">
                  <c:v>36.260875515182136</c:v>
                </c:pt>
                <c:pt idx="836">
                  <c:v>35.022976832302447</c:v>
                </c:pt>
                <c:pt idx="837">
                  <c:v>33.749119448674293</c:v>
                </c:pt>
                <c:pt idx="838">
                  <c:v>32.438902306694615</c:v>
                </c:pt>
                <c:pt idx="839">
                  <c:v>31.092044324138158</c:v>
                </c:pt>
                <c:pt idx="840">
                  <c:v>29.708401384661954</c:v>
                </c:pt>
                <c:pt idx="841">
                  <c:v>28.287983810752053</c:v>
                </c:pt>
                <c:pt idx="842">
                  <c:v>26.830973997684453</c:v>
                </c:pt>
                <c:pt idx="843">
                  <c:v>25.337743813833072</c:v>
                </c:pt>
                <c:pt idx="844">
                  <c:v>23.808871299895031</c:v>
                </c:pt>
                <c:pt idx="845">
                  <c:v>22.245156131845334</c:v>
                </c:pt>
                <c:pt idx="846">
                  <c:v>20.647633255171485</c:v>
                </c:pt>
                <c:pt idx="847">
                  <c:v>19.017584057358391</c:v>
                </c:pt>
                <c:pt idx="848">
                  <c:v>17.3565444283104</c:v>
                </c:pt>
                <c:pt idx="849">
                  <c:v>15.666309070787435</c:v>
                </c:pt>
                <c:pt idx="850">
                  <c:v>13.948931470489157</c:v>
                </c:pt>
                <c:pt idx="851">
                  <c:v>12.206719021996037</c:v>
                </c:pt>
                <c:pt idx="852">
                  <c:v>10.442222933646377</c:v>
                </c:pt>
                <c:pt idx="853">
                  <c:v>8.6582226997156511</c:v>
                </c:pt>
                <c:pt idx="854">
                  <c:v>6.8577051263810347</c:v>
                </c:pt>
                <c:pt idx="855">
                  <c:v>5.0438381195266402</c:v>
                </c:pt>
                <c:pt idx="856">
                  <c:v>3.2199396746854632</c:v>
                </c:pt>
                <c:pt idx="857">
                  <c:v>1.3894427369909295</c:v>
                </c:pt>
                <c:pt idx="858">
                  <c:v>-0.44414319459340845</c:v>
                </c:pt>
                <c:pt idx="859">
                  <c:v>-2.2772726753966595</c:v>
                </c:pt>
                <c:pt idx="860">
                  <c:v>-4.1064059741228789</c:v>
                </c:pt>
                <c:pt idx="861">
                  <c:v>-5.9280505646191557</c:v>
                </c:pt>
                <c:pt idx="862">
                  <c:v>-7.738801241129778</c:v>
                </c:pt>
                <c:pt idx="863">
                  <c:v>-9.5353777221621385</c:v>
                </c:pt>
                <c:pt idx="864">
                  <c:v>-11.314658741217499</c:v>
                </c:pt>
                <c:pt idx="865">
                  <c:v>-13.073711803457911</c:v>
                </c:pt>
                <c:pt idx="866">
                  <c:v>-14.809818001175103</c:v>
                </c:pt>
                <c:pt idx="867">
                  <c:v>-16.520491511426656</c:v>
                </c:pt>
                <c:pt idx="868">
                  <c:v>-18.203493629936872</c:v>
                </c:pt>
                <c:pt idx="869">
                  <c:v>-19.856841411696593</c:v>
                </c:pt>
                <c:pt idx="870">
                  <c:v>-21.478811178589723</c:v>
                </c:pt>
                <c:pt idx="871">
                  <c:v>-23.067937309581339</c:v>
                </c:pt>
                <c:pt idx="872">
                  <c:v>-24.623006844903472</c:v>
                </c:pt>
                <c:pt idx="873">
                  <c:v>-26.143050511335645</c:v>
                </c:pt>
                <c:pt idx="874">
                  <c:v>-27.627330813184869</c:v>
                </c:pt>
                <c:pt idx="875">
                  <c:v>-29.075327837226268</c:v>
                </c:pt>
                <c:pt idx="876">
                  <c:v>-30.486723395601018</c:v>
                </c:pt>
                <c:pt idx="877">
                  <c:v>-31.861384084858088</c:v>
                </c:pt>
                <c:pt idx="878">
                  <c:v>-33.199343778607812</c:v>
                </c:pt>
                <c:pt idx="879">
                  <c:v>-34.50078600165574</c:v>
                </c:pt>
                <c:pt idx="880">
                  <c:v>-35.766026560129916</c:v>
                </c:pt>
                <c:pt idx="881">
                  <c:v>-36.995496729461166</c:v>
                </c:pt>
                <c:pt idx="882">
                  <c:v>-38.189727233046028</c:v>
                </c:pt>
                <c:pt idx="883">
                  <c:v>-39.349333181506978</c:v>
                </c:pt>
                <c:pt idx="884">
                  <c:v>-40.475000086834143</c:v>
                </c:pt>
                <c:pt idx="885">
                  <c:v>-41.567471018027078</c:v>
                </c:pt>
                <c:pt idx="886">
                  <c:v>-42.627534925237768</c:v>
                </c:pt>
                <c:pt idx="887">
                  <c:v>-43.656016127486083</c:v>
                </c:pt>
                <c:pt idx="888">
                  <c:v>-44.653764934151638</c:v>
                </c:pt>
                <c:pt idx="889">
                  <c:v>-45.621649351838613</c:v>
                </c:pt>
                <c:pt idx="890">
                  <c:v>-46.560547815061284</c:v>
                </c:pt>
                <c:pt idx="891">
                  <c:v>-47.471342870580173</c:v>
                </c:pt>
                <c:pt idx="892">
                  <c:v>-48.354915740345433</c:v>
                </c:pt>
                <c:pt idx="893">
                  <c:v>-49.212141686104616</c:v>
                </c:pt>
                <c:pt idx="894">
                  <c:v>-50.043886099147016</c:v>
                </c:pt>
                <c:pt idx="895">
                  <c:v>-50.851001240788065</c:v>
                </c:pt>
                <c:pt idx="896">
                  <c:v>-51.634323562575617</c:v>
                </c:pt>
                <c:pt idx="897">
                  <c:v>-52.394671539433233</c:v>
                </c:pt>
                <c:pt idx="898">
                  <c:v>-53.132843953665201</c:v>
                </c:pt>
                <c:pt idx="899">
                  <c:v>-53.849618572769771</c:v>
                </c:pt>
                <c:pt idx="900">
                  <c:v>-54.545751169065625</c:v>
                </c:pt>
                <c:pt idx="901">
                  <c:v>-55.221974834115372</c:v>
                </c:pt>
                <c:pt idx="902">
                  <c:v>-55.878999545756301</c:v>
                </c:pt>
                <c:pt idx="903">
                  <c:v>-56.517511950083332</c:v>
                </c:pt>
                <c:pt idx="904">
                  <c:v>-57.138175324997263</c:v>
                </c:pt>
                <c:pt idx="905">
                  <c:v>-57.741629695857768</c:v>
                </c:pt>
                <c:pt idx="906">
                  <c:v>-58.328492077377319</c:v>
                </c:pt>
                <c:pt idx="907">
                  <c:v>-58.89935681916333</c:v>
                </c:pt>
                <c:pt idx="908">
                  <c:v>-59.454796035253679</c:v>
                </c:pt>
                <c:pt idx="909">
                  <c:v>-59.995360100637157</c:v>
                </c:pt>
                <c:pt idx="910">
                  <c:v>-60.521578200093359</c:v>
                </c:pt>
                <c:pt idx="911">
                  <c:v>-61.03395891677323</c:v>
                </c:pt>
                <c:pt idx="912">
                  <c:v>-61.532990849789286</c:v>
                </c:pt>
                <c:pt idx="913">
                  <c:v>-62.019143251686728</c:v>
                </c:pt>
                <c:pt idx="914">
                  <c:v>-62.492866678096192</c:v>
                </c:pt>
                <c:pt idx="915">
                  <c:v>-62.954593643104403</c:v>
                </c:pt>
                <c:pt idx="916">
                  <c:v>-63.404739274943239</c:v>
                </c:pt>
                <c:pt idx="917">
                  <c:v>-63.843701967545769</c:v>
                </c:pt>
                <c:pt idx="918">
                  <c:v>-64.271864024308115</c:v>
                </c:pt>
                <c:pt idx="919">
                  <c:v>-64.689592291098819</c:v>
                </c:pt>
                <c:pt idx="920">
                  <c:v>-65.097238776149567</c:v>
                </c:pt>
                <c:pt idx="921">
                  <c:v>-65.495141254965887</c:v>
                </c:pt>
                <c:pt idx="922">
                  <c:v>-65.883623858837808</c:v>
                </c:pt>
                <c:pt idx="923">
                  <c:v>-66.262997645890579</c:v>
                </c:pt>
                <c:pt idx="924">
                  <c:v>-66.633561153931254</c:v>
                </c:pt>
                <c:pt idx="925">
                  <c:v>-66.995600934605164</c:v>
                </c:pt>
                <c:pt idx="926">
                  <c:v>-67.349392068595563</c:v>
                </c:pt>
                <c:pt idx="927">
                  <c:v>-67.695198661786918</c:v>
                </c:pt>
                <c:pt idx="928">
                  <c:v>-68.033274322454162</c:v>
                </c:pt>
                <c:pt idx="929">
                  <c:v>-68.363862619661944</c:v>
                </c:pt>
                <c:pt idx="930">
                  <c:v>-68.687197523171619</c:v>
                </c:pt>
                <c:pt idx="931">
                  <c:v>-69.003503825217393</c:v>
                </c:pt>
                <c:pt idx="932">
                  <c:v>-69.312997544580838</c:v>
                </c:pt>
                <c:pt idx="933">
                  <c:v>-69.615886313446566</c:v>
                </c:pt>
                <c:pt idx="934">
                  <c:v>-69.912369747549008</c:v>
                </c:pt>
                <c:pt idx="935">
                  <c:v>-70.202639800154373</c:v>
                </c:pt>
                <c:pt idx="936">
                  <c:v>-70.486881100431106</c:v>
                </c:pt>
                <c:pt idx="937">
                  <c:v>-70.765271276779629</c:v>
                </c:pt>
                <c:pt idx="938">
                  <c:v>-71.037981265691229</c:v>
                </c:pt>
                <c:pt idx="939">
                  <c:v>-71.305175606706399</c:v>
                </c:pt>
                <c:pt idx="940">
                  <c:v>-71.567012724039301</c:v>
                </c:pt>
                <c:pt idx="941">
                  <c:v>-71.823645195426167</c:v>
                </c:pt>
                <c:pt idx="942">
                  <c:v>-72.075220008741724</c:v>
                </c:pt>
                <c:pt idx="943">
                  <c:v>-72.321878806923678</c:v>
                </c:pt>
                <c:pt idx="944">
                  <c:v>-72.563758121718394</c:v>
                </c:pt>
                <c:pt idx="945">
                  <c:v>-72.800989596756295</c:v>
                </c:pt>
                <c:pt idx="946">
                  <c:v>-73.033700200446873</c:v>
                </c:pt>
                <c:pt idx="947">
                  <c:v>-73.262012429156812</c:v>
                </c:pt>
                <c:pt idx="948">
                  <c:v>-73.486044501134415</c:v>
                </c:pt>
                <c:pt idx="949">
                  <c:v>-73.705910541610905</c:v>
                </c:pt>
                <c:pt idx="950">
                  <c:v>-73.921720759498271</c:v>
                </c:pt>
                <c:pt idx="951">
                  <c:v>-74.133581616088776</c:v>
                </c:pt>
                <c:pt idx="952">
                  <c:v>-74.341595986135928</c:v>
                </c:pt>
                <c:pt idx="953">
                  <c:v>-74.545863311690965</c:v>
                </c:pt>
                <c:pt idx="954">
                  <c:v>-74.746479749040049</c:v>
                </c:pt>
                <c:pt idx="955">
                  <c:v>-74.943538309085</c:v>
                </c:pt>
                <c:pt idx="956">
                  <c:v>-75.137128991481404</c:v>
                </c:pt>
                <c:pt idx="957">
                  <c:v>-75.327338912846756</c:v>
                </c:pt>
                <c:pt idx="958">
                  <c:v>-75.514252429322141</c:v>
                </c:pt>
                <c:pt idx="959">
                  <c:v>-75.697951253774477</c:v>
                </c:pt>
                <c:pt idx="960">
                  <c:v>-75.878514567892296</c:v>
                </c:pt>
                <c:pt idx="961">
                  <c:v>-76.056019129438255</c:v>
                </c:pt>
                <c:pt idx="962">
                  <c:v>-76.230539374888878</c:v>
                </c:pt>
                <c:pt idx="963">
                  <c:v>-76.402147517693464</c:v>
                </c:pt>
                <c:pt idx="964">
                  <c:v>-76.570913642368083</c:v>
                </c:pt>
                <c:pt idx="965">
                  <c:v>-76.736905794629166</c:v>
                </c:pt>
                <c:pt idx="966">
                  <c:v>-76.900190067764697</c:v>
                </c:pt>
                <c:pt idx="967">
                  <c:v>-77.06083068542668</c:v>
                </c:pt>
                <c:pt idx="968">
                  <c:v>-77.218890081023716</c:v>
                </c:pt>
                <c:pt idx="969">
                  <c:v>-77.374428973880214</c:v>
                </c:pt>
                <c:pt idx="970">
                  <c:v>-77.527506442322903</c:v>
                </c:pt>
                <c:pt idx="971">
                  <c:v>-77.678179993845816</c:v>
                </c:pt>
                <c:pt idx="972">
                  <c:v>-77.826505632497685</c:v>
                </c:pt>
                <c:pt idx="973">
                  <c:v>-77.972537923630284</c:v>
                </c:pt>
                <c:pt idx="974">
                  <c:v>-78.116330056135723</c:v>
                </c:pt>
                <c:pt idx="975">
                  <c:v>-78.257933902297879</c:v>
                </c:pt>
                <c:pt idx="976">
                  <c:v>-78.397400075374833</c:v>
                </c:pt>
                <c:pt idx="977">
                  <c:v>-78.534777985024107</c:v>
                </c:pt>
                <c:pt idx="978">
                  <c:v>-78.670115890676584</c:v>
                </c:pt>
                <c:pt idx="979">
                  <c:v>-78.803460952960364</c:v>
                </c:pt>
                <c:pt idx="980">
                  <c:v>-78.934859283269105</c:v>
                </c:pt>
                <c:pt idx="981">
                  <c:v>-79.064355991567965</c:v>
                </c:pt>
                <c:pt idx="982">
                  <c:v>-79.191995232521634</c:v>
                </c:pt>
                <c:pt idx="983">
                  <c:v>-79.317820250026784</c:v>
                </c:pt>
                <c:pt idx="984">
                  <c:v>-79.441873420226443</c:v>
                </c:pt>
                <c:pt idx="985">
                  <c:v>-79.564196293084365</c:v>
                </c:pt>
                <c:pt idx="986">
                  <c:v>-79.684829632583018</c:v>
                </c:pt>
                <c:pt idx="987">
                  <c:v>-79.803813455616506</c:v>
                </c:pt>
                <c:pt idx="988">
                  <c:v>-79.921187069642087</c:v>
                </c:pt>
                <c:pt idx="989">
                  <c:v>-80.036989109146901</c:v>
                </c:pt>
                <c:pt idx="990">
                  <c:v>-80.151257570991902</c:v>
                </c:pt>
                <c:pt idx="991">
                  <c:v>-80.264029848681048</c:v>
                </c:pt>
                <c:pt idx="992">
                  <c:v>-80.375342765614334</c:v>
                </c:pt>
                <c:pt idx="993">
                  <c:v>-80.485232607365617</c:v>
                </c:pt>
                <c:pt idx="994">
                  <c:v>-80.593735153038693</c:v>
                </c:pt>
                <c:pt idx="995">
                  <c:v>-80.700885705738926</c:v>
                </c:pt>
                <c:pt idx="996">
                  <c:v>-80.806719122206744</c:v>
                </c:pt>
                <c:pt idx="997">
                  <c:v>-80.911269841647936</c:v>
                </c:pt>
                <c:pt idx="998">
                  <c:v>-81.014571913800097</c:v>
                </c:pt>
                <c:pt idx="999">
                  <c:v>-81.116659026270952</c:v>
                </c:pt>
                <c:pt idx="1000">
                  <c:v>-81.217564531175668</c:v>
                </c:pt>
                <c:pt idx="1001">
                  <c:v>-81.317321471112621</c:v>
                </c:pt>
                <c:pt idx="1002">
                  <c:v>-81.415962604498162</c:v>
                </c:pt>
                <c:pt idx="1003">
                  <c:v>-81.513520430293113</c:v>
                </c:pt>
                <c:pt idx="1004">
                  <c:v>-81.610027212143962</c:v>
                </c:pt>
                <c:pt idx="1005">
                  <c:v>-81.705515001962596</c:v>
                </c:pt>
                <c:pt idx="1006">
                  <c:v>-81.800015662966729</c:v>
                </c:pt>
                <c:pt idx="1007">
                  <c:v>-81.893560892203112</c:v>
                </c:pt>
                <c:pt idx="1008">
                  <c:v>-81.986182242568702</c:v>
                </c:pt>
                <c:pt idx="1009">
                  <c:v>-82.07791114435139</c:v>
                </c:pt>
                <c:pt idx="1010">
                  <c:v>-82.168778926302792</c:v>
                </c:pt>
                <c:pt idx="1011">
                  <c:v>-82.258816836260564</c:v>
                </c:pt>
                <c:pt idx="1012">
                  <c:v>-82.348056061330141</c:v>
                </c:pt>
                <c:pt idx="1013">
                  <c:v>-82.436527747639786</c:v>
                </c:pt>
                <c:pt idx="1014">
                  <c:v>-82.524263019679921</c:v>
                </c:pt>
                <c:pt idx="1015">
                  <c:v>-82.611292999232944</c:v>
                </c:pt>
                <c:pt idx="1016">
                  <c:v>-82.697648823904842</c:v>
                </c:pt>
                <c:pt idx="1017">
                  <c:v>-82.783361665260117</c:v>
                </c:pt>
                <c:pt idx="1018">
                  <c:v>-82.868462746573016</c:v>
                </c:pt>
                <c:pt idx="1019">
                  <c:v>-82.952983360190103</c:v>
                </c:pt>
                <c:pt idx="1020">
                  <c:v>-83.036954884514699</c:v>
                </c:pt>
                <c:pt idx="1021">
                  <c:v>-83.120408800608743</c:v>
                </c:pt>
                <c:pt idx="1022">
                  <c:v>-83.203376708417579</c:v>
                </c:pt>
                <c:pt idx="1023">
                  <c:v>-83.285890342613556</c:v>
                </c:pt>
                <c:pt idx="1024">
                  <c:v>-83.367981588058569</c:v>
                </c:pt>
                <c:pt idx="1025">
                  <c:v>-83.44968249487988</c:v>
                </c:pt>
                <c:pt idx="1026">
                  <c:v>-83.531025293161235</c:v>
                </c:pt>
                <c:pt idx="1027">
                  <c:v>-83.612042407235236</c:v>
                </c:pt>
                <c:pt idx="1028">
                  <c:v>-83.692766469579652</c:v>
                </c:pt>
                <c:pt idx="1029">
                  <c:v>-83.773230334304941</c:v>
                </c:pt>
                <c:pt idx="1030">
                  <c:v>-83.853467090226815</c:v>
                </c:pt>
                <c:pt idx="1031">
                  <c:v>-83.933510073513901</c:v>
                </c:pt>
                <c:pt idx="1032">
                  <c:v>-84.01339287990109</c:v>
                </c:pt>
                <c:pt idx="1033">
                  <c:v>-84.093149376458797</c:v>
                </c:pt>
                <c:pt idx="1034">
                  <c:v>-84.172813712900449</c:v>
                </c:pt>
                <c:pt idx="1035">
                  <c:v>-84.252420332423725</c:v>
                </c:pt>
                <c:pt idx="1036">
                  <c:v>-84.332003982064379</c:v>
                </c:pt>
                <c:pt idx="1037">
                  <c:v>-84.411599722553376</c:v>
                </c:pt>
                <c:pt idx="1038">
                  <c:v>-84.491242937657546</c:v>
                </c:pt>
                <c:pt idx="1039">
                  <c:v>-84.570969342991276</c:v>
                </c:pt>
                <c:pt idx="1040">
                  <c:v>-84.650814994279131</c:v>
                </c:pt>
                <c:pt idx="1041">
                  <c:v>-84.730816295055604</c:v>
                </c:pt>
                <c:pt idx="1042">
                  <c:v>-84.811010003780439</c:v>
                </c:pt>
                <c:pt idx="1043">
                  <c:v>-84.891433240351517</c:v>
                </c:pt>
                <c:pt idx="1044">
                  <c:v>-84.972123491997252</c:v>
                </c:pt>
                <c:pt idx="1045">
                  <c:v>-85.053118618528742</c:v>
                </c:pt>
                <c:pt idx="1046">
                  <c:v>-85.134456856928438</c:v>
                </c:pt>
                <c:pt idx="1047">
                  <c:v>-85.21617682525806</c:v>
                </c:pt>
                <c:pt idx="1048">
                  <c:v>-85.298317525865031</c:v>
                </c:pt>
                <c:pt idx="1049">
                  <c:v>-85.38091834786232</c:v>
                </c:pt>
                <c:pt idx="1050">
                  <c:v>-85.464019068864161</c:v>
                </c:pt>
                <c:pt idx="1051">
                  <c:v>-85.547659855956283</c:v>
                </c:pt>
                <c:pt idx="1052">
                  <c:v>-85.631881265875649</c:v>
                </c:pt>
                <c:pt idx="1053">
                  <c:v>-85.716724244382362</c:v>
                </c:pt>
                <c:pt idx="1054">
                  <c:v>-85.802230124800133</c:v>
                </c:pt>
                <c:pt idx="1055">
                  <c:v>-85.888440625703936</c:v>
                </c:pt>
                <c:pt idx="1056">
                  <c:v>-85.975397847738435</c:v>
                </c:pt>
                <c:pt idx="1057">
                  <c:v>-86.063144269537759</c:v>
                </c:pt>
                <c:pt idx="1058">
                  <c:v>-86.151722742739935</c:v>
                </c:pt>
                <c:pt idx="1059">
                  <c:v>-86.241176486063296</c:v>
                </c:pt>
                <c:pt idx="1060">
                  <c:v>-86.331549078433767</c:v>
                </c:pt>
                <c:pt idx="1061">
                  <c:v>-86.422884451148178</c:v>
                </c:pt>
                <c:pt idx="1062">
                  <c:v>-86.515226879047162</c:v>
                </c:pt>
                <c:pt idx="1063">
                  <c:v>-86.608620970689429</c:v>
                </c:pt>
                <c:pt idx="1064">
                  <c:v>-86.703111657513091</c:v>
                </c:pt>
                <c:pt idx="1065">
                  <c:v>-86.798744181962093</c:v>
                </c:pt>
                <c:pt idx="1066">
                  <c:v>-86.895564084577444</c:v>
                </c:pt>
                <c:pt idx="1067">
                  <c:v>-86.993617190033007</c:v>
                </c:pt>
                <c:pt idx="1068">
                  <c:v>-87.092949592109477</c:v>
                </c:pt>
                <c:pt idx="1069">
                  <c:v>-87.193607637602298</c:v>
                </c:pt>
                <c:pt idx="1070">
                  <c:v>-87.295637909152589</c:v>
                </c:pt>
                <c:pt idx="1071">
                  <c:v>-87.399087206998445</c:v>
                </c:pt>
                <c:pt idx="1072">
                  <c:v>-87.504002529646897</c:v>
                </c:pt>
                <c:pt idx="1073">
                  <c:v>-87.610431053463742</c:v>
                </c:pt>
                <c:pt idx="1074">
                  <c:v>-87.718420111183747</c:v>
                </c:pt>
                <c:pt idx="1075">
                  <c:v>-87.828017169345912</c:v>
                </c:pt>
                <c:pt idx="1076">
                  <c:v>-87.939269804659006</c:v>
                </c:pt>
                <c:pt idx="1077">
                  <c:v>-88.052225679310197</c:v>
                </c:pt>
                <c:pt idx="1078">
                  <c:v>-88.166932515218377</c:v>
                </c:pt>
                <c:pt idx="1079">
                  <c:v>-88.283438067261756</c:v>
                </c:pt>
                <c:pt idx="1080">
                  <c:v>-88.401790095476173</c:v>
                </c:pt>
                <c:pt idx="1081">
                  <c:v>-88.522036336261067</c:v>
                </c:pt>
                <c:pt idx="1082">
                  <c:v>-88.644224472603753</c:v>
                </c:pt>
                <c:pt idx="1083">
                  <c:v>-88.768402103347427</c:v>
                </c:pt>
                <c:pt idx="1084">
                  <c:v>-88.894616711534923</c:v>
                </c:pt>
                <c:pt idx="1085">
                  <c:v>-89.022915631850793</c:v>
                </c:pt>
                <c:pt idx="1086">
                  <c:v>-89.153346017200477</c:v>
                </c:pt>
                <c:pt idx="1087">
                  <c:v>-89.28595480445486</c:v>
                </c:pt>
                <c:pt idx="1088">
                  <c:v>-89.420788679403756</c:v>
                </c:pt>
                <c:pt idx="1089">
                  <c:v>-89.557894040954494</c:v>
                </c:pt>
                <c:pt idx="1090">
                  <c:v>-89.697316964621365</c:v>
                </c:pt>
                <c:pt idx="1091">
                  <c:v>-89.839103165349968</c:v>
                </c:pt>
                <c:pt idx="1092">
                  <c:v>-89.98329795972046</c:v>
                </c:pt>
                <c:pt idx="1093">
                  <c:v>-90.129946227592427</c:v>
                </c:pt>
                <c:pt idx="1094">
                  <c:v>-90.279092373227058</c:v>
                </c:pt>
                <c:pt idx="1095">
                  <c:v>-90.43078028595761</c:v>
                </c:pt>
                <c:pt idx="1096">
                  <c:v>-90.585053300453069</c:v>
                </c:pt>
                <c:pt idx="1097">
                  <c:v>-90.741954156642493</c:v>
                </c:pt>
                <c:pt idx="1098">
                  <c:v>-90.901524959358369</c:v>
                </c:pt>
                <c:pt idx="1099">
                  <c:v>-91.063807137760563</c:v>
                </c:pt>
                <c:pt idx="1100">
                  <c:v>-91.228841404608062</c:v>
                </c:pt>
                <c:pt idx="1101">
                  <c:v>-91.396667715442021</c:v>
                </c:pt>
                <c:pt idx="1102">
                  <c:v>-91.567325227752832</c:v>
                </c:pt>
                <c:pt idx="1103">
                  <c:v>-91.740852260189257</c:v>
                </c:pt>
                <c:pt idx="1104">
                  <c:v>-91.917286251895263</c:v>
                </c:pt>
                <c:pt idx="1105">
                  <c:v>-92.096663722027131</c:v>
                </c:pt>
                <c:pt idx="1106">
                  <c:v>-92.279020229537792</c:v>
                </c:pt>
                <c:pt idx="1107">
                  <c:v>-92.464390333286161</c:v>
                </c:pt>
                <c:pt idx="1108">
                  <c:v>-92.652807552556737</c:v>
                </c:pt>
                <c:pt idx="1109">
                  <c:v>-92.84430432804723</c:v>
                </c:pt>
                <c:pt idx="1110">
                  <c:v>-93.038911983408781</c:v>
                </c:pt>
                <c:pt idx="1111">
                  <c:v>-93.236660687397233</c:v>
                </c:pt>
                <c:pt idx="1112">
                  <c:v>-93.43757941671862</c:v>
                </c:pt>
                <c:pt idx="1113">
                  <c:v>-93.641695919628035</c:v>
                </c:pt>
                <c:pt idx="1114">
                  <c:v>-93.849036680354544</c:v>
                </c:pt>
                <c:pt idx="1115">
                  <c:v>-94.059626884423068</c:v>
                </c:pt>
                <c:pt idx="1116">
                  <c:v>-94.273490384931279</c:v>
                </c:pt>
                <c:pt idx="1117">
                  <c:v>-94.490649669852814</c:v>
                </c:pt>
                <c:pt idx="1118">
                  <c:v>-94.711125830426568</c:v>
                </c:pt>
                <c:pt idx="1119">
                  <c:v>-94.934938530689351</c:v>
                </c:pt>
                <c:pt idx="1120">
                  <c:v>-95.162105978217795</c:v>
                </c:pt>
                <c:pt idx="1121">
                  <c:v>-95.392644896127763</c:v>
                </c:pt>
                <c:pt idx="1122">
                  <c:v>-95.626570496388524</c:v>
                </c:pt>
                <c:pt idx="1123">
                  <c:v>-95.863896454500974</c:v>
                </c:pt>
                <c:pt idx="1124">
                  <c:v>-96.104634885590713</c:v>
                </c:pt>
                <c:pt idx="1125">
                  <c:v>-96.348796321955035</c:v>
                </c:pt>
                <c:pt idx="1126">
                  <c:v>-96.596389692110733</c:v>
                </c:pt>
                <c:pt idx="1127">
                  <c:v>-96.847422301381641</c:v>
                </c:pt>
                <c:pt idx="1128">
                  <c:v>-97.10189981405631</c:v>
                </c:pt>
                <c:pt idx="1129">
                  <c:v>-97.359826237155573</c:v>
                </c:pt>
                <c:pt idx="1130">
                  <c:v>-97.621203905826576</c:v>
                </c:pt>
                <c:pt idx="1131">
                  <c:v>-97.886033470408222</c:v>
                </c:pt>
                <c:pt idx="1132">
                  <c:v>-98.154313885165521</c:v>
                </c:pt>
                <c:pt idx="1133">
                  <c:v>-98.426042398730658</c:v>
                </c:pt>
                <c:pt idx="1134">
                  <c:v>-98.70121454625729</c:v>
                </c:pt>
                <c:pt idx="1135">
                  <c:v>-98.979824143298657</c:v>
                </c:pt>
                <c:pt idx="1136">
                  <c:v>-99.261863281420375</c:v>
                </c:pt>
                <c:pt idx="1137">
                  <c:v>-99.547322325547611</c:v>
                </c:pt>
                <c:pt idx="1138">
                  <c:v>-99.836189913054426</c:v>
                </c:pt>
                <c:pt idx="1139">
                  <c:v>-100.12845295458496</c:v>
                </c:pt>
                <c:pt idx="1140">
                  <c:v>-100.4240966366057</c:v>
                </c:pt>
                <c:pt idx="1141">
                  <c:v>-100.72310442567843</c:v>
                </c:pt>
                <c:pt idx="1142">
                  <c:v>-101.02545807443863</c:v>
                </c:pt>
                <c:pt idx="1143">
                  <c:v>-101.33113762927093</c:v>
                </c:pt>
                <c:pt idx="1144">
                  <c:v>-101.64012143965275</c:v>
                </c:pt>
                <c:pt idx="1145">
                  <c:v>-101.95238616915785</c:v>
                </c:pt>
                <c:pt idx="1146">
                  <c:v>-102.26790680808276</c:v>
                </c:pt>
                <c:pt idx="1147">
                  <c:v>-102.58665668768103</c:v>
                </c:pt>
                <c:pt idx="1148">
                  <c:v>-102.9086074959682</c:v>
                </c:pt>
                <c:pt idx="1149">
                  <c:v>-103.23372929507246</c:v>
                </c:pt>
                <c:pt idx="1150">
                  <c:v>-103.56199054009275</c:v>
                </c:pt>
                <c:pt idx="1151">
                  <c:v>-103.89335809942995</c:v>
                </c:pt>
                <c:pt idx="1152">
                  <c:v>-104.22779727656032</c:v>
                </c:pt>
                <c:pt idx="1153">
                  <c:v>-104.56527183320196</c:v>
                </c:pt>
                <c:pt idx="1154">
                  <c:v>-104.9057440138412</c:v>
                </c:pt>
                <c:pt idx="1155">
                  <c:v>-105.24917457157585</c:v>
                </c:pt>
                <c:pt idx="1156">
                  <c:v>-105.59552279522964</c:v>
                </c:pt>
                <c:pt idx="1157">
                  <c:v>-105.94474653769751</c:v>
                </c:pt>
                <c:pt idx="1158">
                  <c:v>-106.29680224547175</c:v>
                </c:pt>
                <c:pt idx="1159">
                  <c:v>-106.65164498930926</c:v>
                </c:pt>
                <c:pt idx="1160">
                  <c:v>-107.0092284959866</c:v>
                </c:pt>
                <c:pt idx="1161">
                  <c:v>-107.36950518110046</c:v>
                </c:pt>
                <c:pt idx="1162">
                  <c:v>-107.73242618286378</c:v>
                </c:pt>
                <c:pt idx="1163">
                  <c:v>-108.0979413968505</c:v>
                </c:pt>
                <c:pt idx="1164">
                  <c:v>-108.46599951163728</c:v>
                </c:pt>
                <c:pt idx="1165">
                  <c:v>-108.83654804529974</c:v>
                </c:pt>
                <c:pt idx="1166">
                  <c:v>-109.20953338270837</c:v>
                </c:pt>
                <c:pt idx="1167">
                  <c:v>-109.58490081358394</c:v>
                </c:pt>
                <c:pt idx="1168">
                  <c:v>-109.96259457125112</c:v>
                </c:pt>
                <c:pt idx="1169">
                  <c:v>-110.34255787205723</c:v>
                </c:pt>
                <c:pt idx="1170">
                  <c:v>-110.72473295539899</c:v>
                </c:pt>
                <c:pt idx="1171">
                  <c:v>-111.10906112430936</c:v>
                </c:pt>
                <c:pt idx="1172">
                  <c:v>-111.4954827865657</c:v>
                </c:pt>
                <c:pt idx="1173">
                  <c:v>-111.88393749626209</c:v>
                </c:pt>
                <c:pt idx="1174">
                  <c:v>-112.27436399580616</c:v>
                </c:pt>
                <c:pt idx="1175">
                  <c:v>-112.66670025829377</c:v>
                </c:pt>
                <c:pt idx="1176">
                  <c:v>-113.06088353021622</c:v>
                </c:pt>
                <c:pt idx="1177">
                  <c:v>-113.45685037445188</c:v>
                </c:pt>
                <c:pt idx="1178">
                  <c:v>-113.85453671350268</c:v>
                </c:pt>
                <c:pt idx="1179">
                  <c:v>-114.253877872931</c:v>
                </c:pt>
                <c:pt idx="1180">
                  <c:v>-114.65480862495146</c:v>
                </c:pt>
                <c:pt idx="1181">
                  <c:v>-115.05726323213526</c:v>
                </c:pt>
                <c:pt idx="1182">
                  <c:v>-115.46117549118965</c:v>
                </c:pt>
                <c:pt idx="1183">
                  <c:v>-115.86647877676495</c:v>
                </c:pt>
                <c:pt idx="1184">
                  <c:v>-116.27310608525028</c:v>
                </c:pt>
                <c:pt idx="1185">
                  <c:v>-116.68099007852292</c:v>
                </c:pt>
                <c:pt idx="1186">
                  <c:v>-117.09006312760074</c:v>
                </c:pt>
                <c:pt idx="1187">
                  <c:v>-117.50025735616717</c:v>
                </c:pt>
                <c:pt idx="1188">
                  <c:v>-117.9115046839276</c:v>
                </c:pt>
                <c:pt idx="1189">
                  <c:v>-118.3237368697576</c:v>
                </c:pt>
                <c:pt idx="1190">
                  <c:v>-118.73688555460402</c:v>
                </c:pt>
                <c:pt idx="1191">
                  <c:v>-119.15088230410558</c:v>
                </c:pt>
                <c:pt idx="1192">
                  <c:v>-119.5656586508928</c:v>
                </c:pt>
                <c:pt idx="1193">
                  <c:v>-119.98114613653149</c:v>
                </c:pt>
                <c:pt idx="1194">
                  <c:v>-120.39727635307391</c:v>
                </c:pt>
                <c:pt idx="1195">
                  <c:v>-120.81398098418339</c:v>
                </c:pt>
                <c:pt idx="1196">
                  <c:v>-121.23119184579761</c:v>
                </c:pt>
                <c:pt idx="1197">
                  <c:v>-121.64884092629222</c:v>
                </c:pt>
                <c:pt idx="1198">
                  <c:v>-122.06686042611744</c:v>
                </c:pt>
                <c:pt idx="1199">
                  <c:v>-122.48518279686986</c:v>
                </c:pt>
                <c:pt idx="1200">
                  <c:v>-122.90374077976784</c:v>
                </c:pt>
                <c:pt idx="1201">
                  <c:v>-123.32246744350073</c:v>
                </c:pt>
                <c:pt idx="1202">
                  <c:v>-123.74129622141858</c:v>
                </c:pt>
                <c:pt idx="1203">
                  <c:v>-124.16016094803052</c:v>
                </c:pt>
                <c:pt idx="1204">
                  <c:v>-124.57899589478846</c:v>
                </c:pt>
                <c:pt idx="1205">
                  <c:v>-124.99773580511834</c:v>
                </c:pt>
                <c:pt idx="1206">
                  <c:v>-125.41631592867816</c:v>
                </c:pt>
                <c:pt idx="1207">
                  <c:v>-125.83467205481323</c:v>
                </c:pt>
                <c:pt idx="1208">
                  <c:v>-126.25274054517968</c:v>
                </c:pt>
                <c:pt idx="1209">
                  <c:v>-126.67045836551667</c:v>
                </c:pt>
                <c:pt idx="1210">
                  <c:v>-127.08776311653891</c:v>
                </c:pt>
                <c:pt idx="1211">
                  <c:v>-127.50459306392564</c:v>
                </c:pt>
                <c:pt idx="1212">
                  <c:v>-127.9208871673919</c:v>
                </c:pt>
                <c:pt idx="1213">
                  <c:v>-128.33658510880957</c:v>
                </c:pt>
                <c:pt idx="1214">
                  <c:v>-128.75162731936885</c:v>
                </c:pt>
                <c:pt idx="1215">
                  <c:v>-129.1659550057569</c:v>
                </c:pt>
                <c:pt idx="1216">
                  <c:v>-129.5795101753406</c:v>
                </c:pt>
                <c:pt idx="1217">
                  <c:v>-129.99223566033055</c:v>
                </c:pt>
                <c:pt idx="1218">
                  <c:v>-130.40407514092544</c:v>
                </c:pt>
                <c:pt idx="1219">
                  <c:v>-130.81497316740894</c:v>
                </c:pt>
                <c:pt idx="1220">
                  <c:v>-131.22487518120107</c:v>
                </c:pt>
                <c:pt idx="1221">
                  <c:v>-131.63372753484555</c:v>
                </c:pt>
                <c:pt idx="1222">
                  <c:v>-132.04147751093353</c:v>
                </c:pt>
                <c:pt idx="1223">
                  <c:v>-132.44807333994754</c:v>
                </c:pt>
                <c:pt idx="1224">
                  <c:v>-132.85346421703053</c:v>
                </c:pt>
                <c:pt idx="1225">
                  <c:v>-133.2576003176701</c:v>
                </c:pt>
                <c:pt idx="1226">
                  <c:v>-133.66043281230313</c:v>
                </c:pt>
                <c:pt idx="1227">
                  <c:v>-134.0619138798296</c:v>
                </c:pt>
                <c:pt idx="1228">
                  <c:v>-134.46199672005196</c:v>
                </c:pt>
                <c:pt idx="1229">
                  <c:v>-134.860635565032</c:v>
                </c:pt>
                <c:pt idx="1230">
                  <c:v>-135.25778568937582</c:v>
                </c:pt>
                <c:pt idx="1231">
                  <c:v>-135.65340341944969</c:v>
                </c:pt>
                <c:pt idx="1232">
                  <c:v>-136.04744614154006</c:v>
                </c:pt>
                <c:pt idx="1233">
                  <c:v>-136.43987230896087</c:v>
                </c:pt>
                <c:pt idx="1234">
                  <c:v>-136.83064144812425</c:v>
                </c:pt>
                <c:pt idx="1235">
                  <c:v>-137.21971416358531</c:v>
                </c:pt>
                <c:pt idx="1236">
                  <c:v>-137.60705214207343</c:v>
                </c:pt>
                <c:pt idx="1237">
                  <c:v>-137.99261815552774</c:v>
                </c:pt>
                <c:pt idx="1238">
                  <c:v>-138.37637606315289</c:v>
                </c:pt>
                <c:pt idx="1239">
                  <c:v>-138.75829081250873</c:v>
                </c:pt>
                <c:pt idx="1240">
                  <c:v>-139.13832843966145</c:v>
                </c:pt>
                <c:pt idx="1241">
                  <c:v>-139.51645606840617</c:v>
                </c:pt>
                <c:pt idx="1242">
                  <c:v>-139.8926419085908</c:v>
                </c:pt>
                <c:pt idx="1243">
                  <c:v>-140.2668552535564</c:v>
                </c:pt>
                <c:pt idx="1244">
                  <c:v>-140.63906647672269</c:v>
                </c:pt>
                <c:pt idx="1245">
                  <c:v>-141.00924702733812</c:v>
                </c:pt>
                <c:pt idx="1246">
                  <c:v>-141.37736942542315</c:v>
                </c:pt>
                <c:pt idx="1247">
                  <c:v>-141.7434072559285</c:v>
                </c:pt>
                <c:pt idx="1248">
                  <c:v>-142.10733516213804</c:v>
                </c:pt>
                <c:pt idx="1249">
                  <c:v>-142.46912883833869</c:v>
                </c:pt>
                <c:pt idx="1250">
                  <c:v>-142.82876502178897</c:v>
                </c:pt>
                <c:pt idx="1251">
                  <c:v>-143.1862214840111</c:v>
                </c:pt>
                <c:pt idx="1252">
                  <c:v>-143.54147702143482</c:v>
                </c:pt>
                <c:pt idx="1253">
                  <c:v>-143.89451144542164</c:v>
                </c:pt>
                <c:pt idx="1254">
                  <c:v>-144.24530557169797</c:v>
                </c:pt>
                <c:pt idx="1255">
                  <c:v>-144.59384120922553</c:v>
                </c:pt>
                <c:pt idx="1256">
                  <c:v>-144.9401011485366</c:v>
                </c:pt>
                <c:pt idx="1257">
                  <c:v>-145.28406914956645</c:v>
                </c:pt>
                <c:pt idx="1258">
                  <c:v>-145.62572992900601</c:v>
                </c:pt>
                <c:pt idx="1259">
                  <c:v>-145.96506914720808</c:v>
                </c:pt>
                <c:pt idx="1260">
                  <c:v>-146.30207339467285</c:v>
                </c:pt>
                <c:pt idx="1261">
                  <c:v>-146.63673017814176</c:v>
                </c:pt>
                <c:pt idx="1262">
                  <c:v>-146.96902790632748</c:v>
                </c:pt>
                <c:pt idx="1263">
                  <c:v>-147.29895587530723</c:v>
                </c:pt>
                <c:pt idx="1264">
                  <c:v>-147.62650425360692</c:v>
                </c:pt>
                <c:pt idx="1265">
                  <c:v>-147.95166406700213</c:v>
                </c:pt>
                <c:pt idx="1266">
                  <c:v>-148.27442718306361</c:v>
                </c:pt>
                <c:pt idx="1267">
                  <c:v>-148.59478629547087</c:v>
                </c:pt>
                <c:pt idx="1268">
                  <c:v>-148.91273490812125</c:v>
                </c:pt>
                <c:pt idx="1269">
                  <c:v>-149.22826731905883</c:v>
                </c:pt>
                <c:pt idx="1270">
                  <c:v>-149.54137860424458</c:v>
                </c:pt>
                <c:pt idx="1271">
                  <c:v>-149.85206460119471</c:v>
                </c:pt>
                <c:pt idx="1272">
                  <c:v>-150.16032189250893</c:v>
                </c:pt>
                <c:pt idx="1273">
                  <c:v>-150.4661477893082</c:v>
                </c:pt>
                <c:pt idx="1274">
                  <c:v>-150.76954031460747</c:v>
                </c:pt>
                <c:pt idx="1275">
                  <c:v>-151.07049818664132</c:v>
                </c:pt>
                <c:pt idx="1276">
                  <c:v>-151.36902080216225</c:v>
                </c:pt>
                <c:pt idx="1277">
                  <c:v>-151.66510821973426</c:v>
                </c:pt>
                <c:pt idx="1278">
                  <c:v>-151.95876114303536</c:v>
                </c:pt>
                <c:pt idx="1279">
                  <c:v>-152.24998090418964</c:v>
                </c:pt>
                <c:pt idx="1280">
                  <c:v>-152.53876944714722</c:v>
                </c:pt>
                <c:pt idx="1281">
                  <c:v>-152.82512931112547</c:v>
                </c:pt>
                <c:pt idx="1282">
                  <c:v>-153.10906361412654</c:v>
                </c:pt>
                <c:pt idx="1283">
                  <c:v>-153.39057603655141</c:v>
                </c:pt>
                <c:pt idx="1284">
                  <c:v>-153.66967080491725</c:v>
                </c:pt>
                <c:pt idx="1285">
                  <c:v>-153.94635267569623</c:v>
                </c:pt>
                <c:pt idx="1286">
                  <c:v>-154.22062691928716</c:v>
                </c:pt>
                <c:pt idx="1287">
                  <c:v>-154.49249930413134</c:v>
                </c:pt>
                <c:pt idx="1288">
                  <c:v>-154.76197608098408</c:v>
                </c:pt>
                <c:pt idx="1289">
                  <c:v>-155.02906396735148</c:v>
                </c:pt>
                <c:pt idx="1290">
                  <c:v>-155.29377013210498</c:v>
                </c:pt>
                <c:pt idx="1291">
                  <c:v>-155.55610218027837</c:v>
                </c:pt>
                <c:pt idx="1292">
                  <c:v>-155.81606813806047</c:v>
                </c:pt>
                <c:pt idx="1293">
                  <c:v>-156.07367643798719</c:v>
                </c:pt>
                <c:pt idx="1294">
                  <c:v>-156.32893590434327</c:v>
                </c:pt>
                <c:pt idx="1295">
                  <c:v>-156.58185573877762</c:v>
                </c:pt>
                <c:pt idx="1296">
                  <c:v>-156.83244550614074</c:v>
                </c:pt>
                <c:pt idx="1297">
                  <c:v>-157.08071512054781</c:v>
                </c:pt>
                <c:pt idx="1298">
                  <c:v>-157.32667483167324</c:v>
                </c:pt>
                <c:pt idx="1299">
                  <c:v>-157.57033521128048</c:v>
                </c:pt>
                <c:pt idx="1300">
                  <c:v>-157.81170713999103</c:v>
                </c:pt>
                <c:pt idx="1301">
                  <c:v>-158.05080179429638</c:v>
                </c:pt>
                <c:pt idx="1302">
                  <c:v>-158.28763063381581</c:v>
                </c:pt>
                <c:pt idx="1303">
                  <c:v>-158.5222053888009</c:v>
                </c:pt>
                <c:pt idx="1304">
                  <c:v>-158.75453804789117</c:v>
                </c:pt>
                <c:pt idx="1305">
                  <c:v>-158.98464084612007</c:v>
                </c:pt>
                <c:pt idx="1306">
                  <c:v>-159.21252625317393</c:v>
                </c:pt>
                <c:pt idx="1307">
                  <c:v>-159.4382069619042</c:v>
                </c:pt>
                <c:pt idx="1308">
                  <c:v>-159.66169587709356</c:v>
                </c:pt>
                <c:pt idx="1309">
                  <c:v>-159.88300610447405</c:v>
                </c:pt>
                <c:pt idx="1310">
                  <c:v>-160.10215094000182</c:v>
                </c:pt>
                <c:pt idx="1311">
                  <c:v>-160.31914385938148</c:v>
                </c:pt>
                <c:pt idx="1312">
                  <c:v>-160.5339985078439</c:v>
                </c:pt>
                <c:pt idx="1313">
                  <c:v>-160.74672869017522</c:v>
                </c:pt>
                <c:pt idx="1314">
                  <c:v>-160.95734836099444</c:v>
                </c:pt>
                <c:pt idx="1315">
                  <c:v>-161.16587161527849</c:v>
                </c:pt>
                <c:pt idx="1316">
                  <c:v>-161.37231267913432</c:v>
                </c:pt>
                <c:pt idx="1317">
                  <c:v>-161.5766859008138</c:v>
                </c:pt>
                <c:pt idx="1318">
                  <c:v>-161.77900574197065</c:v>
                </c:pt>
                <c:pt idx="1319">
                  <c:v>-161.97928676915592</c:v>
                </c:pt>
                <c:pt idx="1320">
                  <c:v>-162.17754364555014</c:v>
                </c:pt>
                <c:pt idx="1321">
                  <c:v>-162.37379112292956</c:v>
                </c:pt>
                <c:pt idx="1322">
                  <c:v>-162.56804403386172</c:v>
                </c:pt>
                <c:pt idx="1323">
                  <c:v>-162.76031728413079</c:v>
                </c:pt>
                <c:pt idx="1324">
                  <c:v>-162.95062584538465</c:v>
                </c:pt>
                <c:pt idx="1325">
                  <c:v>-163.13898474800595</c:v>
                </c:pt>
                <c:pt idx="1326">
                  <c:v>-163.32540907419869</c:v>
                </c:pt>
                <c:pt idx="1327">
                  <c:v>-163.50991395129012</c:v>
                </c:pt>
                <c:pt idx="1328">
                  <c:v>-163.69251454524399</c:v>
                </c:pt>
                <c:pt idx="1329">
                  <c:v>-163.87322605437964</c:v>
                </c:pt>
                <c:pt idx="1330">
                  <c:v>-164.05206370329552</c:v>
                </c:pt>
                <c:pt idx="1331">
                  <c:v>-164.22904273699248</c:v>
                </c:pt>
                <c:pt idx="1332">
                  <c:v>-164.40417841519266</c:v>
                </c:pt>
                <c:pt idx="1333">
                  <c:v>-164.57748600685125</c:v>
                </c:pt>
                <c:pt idx="1334">
                  <c:v>-164.74898078485577</c:v>
                </c:pt>
                <c:pt idx="1335">
                  <c:v>-164.9186780209117</c:v>
                </c:pt>
                <c:pt idx="1336">
                  <c:v>-165.0865929806065</c:v>
                </c:pt>
                <c:pt idx="1337">
                  <c:v>-165.25274091865296</c:v>
                </c:pt>
                <c:pt idx="1338">
                  <c:v>-165.41713707430401</c:v>
                </c:pt>
                <c:pt idx="1339">
                  <c:v>-165.57979666693768</c:v>
                </c:pt>
                <c:pt idx="1340">
                  <c:v>-165.74073489180714</c:v>
                </c:pt>
                <c:pt idx="1341">
                  <c:v>-165.89996691595238</c:v>
                </c:pt>
                <c:pt idx="1342">
                  <c:v>-166.05750787426956</c:v>
                </c:pt>
                <c:pt idx="1343">
                  <c:v>-166.21337286573561</c:v>
                </c:pt>
                <c:pt idx="1344">
                  <c:v>-166.36757694978081</c:v>
                </c:pt>
                <c:pt idx="1345">
                  <c:v>-166.52013514281055</c:v>
                </c:pt>
                <c:pt idx="1346">
                  <c:v>-166.67106241486817</c:v>
                </c:pt>
                <c:pt idx="1347">
                  <c:v>-166.82037368643824</c:v>
                </c:pt>
                <c:pt idx="1348">
                  <c:v>-166.96808382538467</c:v>
                </c:pt>
                <c:pt idx="1349">
                  <c:v>-167.11420764402175</c:v>
                </c:pt>
                <c:pt idx="1350">
                  <c:v>-167.25875989631319</c:v>
                </c:pt>
                <c:pt idx="1351">
                  <c:v>-167.40175527519693</c:v>
                </c:pt>
                <c:pt idx="1352">
                  <c:v>-167.54320841003073</c:v>
                </c:pt>
                <c:pt idx="1353">
                  <c:v>-167.68313386415787</c:v>
                </c:pt>
                <c:pt idx="1354">
                  <c:v>-167.82154613258552</c:v>
                </c:pt>
                <c:pt idx="1355">
                  <c:v>-167.95845963977735</c:v>
                </c:pt>
                <c:pt idx="1356">
                  <c:v>-168.09388873755307</c:v>
                </c:pt>
                <c:pt idx="1357">
                  <c:v>-168.22784770309431</c:v>
                </c:pt>
                <c:pt idx="1358">
                  <c:v>-168.36035073705239</c:v>
                </c:pt>
                <c:pt idx="1359">
                  <c:v>-168.49141196175538</c:v>
                </c:pt>
                <c:pt idx="1360">
                  <c:v>-168.62104541951263</c:v>
                </c:pt>
                <c:pt idx="1361">
                  <c:v>-168.74926507101037</c:v>
                </c:pt>
                <c:pt idx="1362">
                  <c:v>-168.87608479380091</c:v>
                </c:pt>
                <c:pt idx="1363">
                  <c:v>-169.00151838087703</c:v>
                </c:pt>
                <c:pt idx="1364">
                  <c:v>-169.12557953933231</c:v>
                </c:pt>
                <c:pt idx="1365">
                  <c:v>-169.24828188910453</c:v>
                </c:pt>
                <c:pt idx="1366">
                  <c:v>-169.36963896179731</c:v>
                </c:pt>
                <c:pt idx="1367">
                  <c:v>-169.48966419958037</c:v>
                </c:pt>
                <c:pt idx="1368">
                  <c:v>-169.60837095416304</c:v>
                </c:pt>
                <c:pt idx="1369">
                  <c:v>-169.72577248584088</c:v>
                </c:pt>
                <c:pt idx="1370">
                  <c:v>-169.84188196261152</c:v>
                </c:pt>
                <c:pt idx="1371">
                  <c:v>-169.95671245935836</c:v>
                </c:pt>
                <c:pt idx="1372">
                  <c:v>-170.0702769570986</c:v>
                </c:pt>
                <c:pt idx="1373">
                  <c:v>-170.18258834229562</c:v>
                </c:pt>
                <c:pt idx="1374">
                  <c:v>-170.29365940622986</c:v>
                </c:pt>
                <c:pt idx="1375">
                  <c:v>-170.40350284443076</c:v>
                </c:pt>
                <c:pt idx="1376">
                  <c:v>-170.51213125616334</c:v>
                </c:pt>
                <c:pt idx="1377">
                  <c:v>-170.61955714397033</c:v>
                </c:pt>
                <c:pt idx="1378">
                  <c:v>-170.72579291326625</c:v>
                </c:pt>
                <c:pt idx="1379">
                  <c:v>-170.83085087198265</c:v>
                </c:pt>
                <c:pt idx="1380">
                  <c:v>-170.9347432302618</c:v>
                </c:pt>
                <c:pt idx="1381">
                  <c:v>-171.03748210019739</c:v>
                </c:pt>
                <c:pt idx="1382">
                  <c:v>-171.13907949562073</c:v>
                </c:pt>
                <c:pt idx="1383">
                  <c:v>-171.23954733192988</c:v>
                </c:pt>
                <c:pt idx="1384">
                  <c:v>-171.33889742596125</c:v>
                </c:pt>
                <c:pt idx="1385">
                  <c:v>-171.43714149590113</c:v>
                </c:pt>
                <c:pt idx="1386">
                  <c:v>-171.53429116123584</c:v>
                </c:pt>
                <c:pt idx="1387">
                  <c:v>-171.63035794273918</c:v>
                </c:pt>
                <c:pt idx="1388">
                  <c:v>-171.72535326249513</c:v>
                </c:pt>
                <c:pt idx="1389">
                  <c:v>-171.81928844395571</c:v>
                </c:pt>
                <c:pt idx="1390">
                  <c:v>-171.91217471203009</c:v>
                </c:pt>
                <c:pt idx="1391">
                  <c:v>-172.00402319320713</c:v>
                </c:pt>
                <c:pt idx="1392">
                  <c:v>-172.09484491570589</c:v>
                </c:pt>
                <c:pt idx="1393">
                  <c:v>-172.18465080965734</c:v>
                </c:pt>
                <c:pt idx="1394">
                  <c:v>-172.27345170731144</c:v>
                </c:pt>
                <c:pt idx="1395">
                  <c:v>-172.36125834327245</c:v>
                </c:pt>
                <c:pt idx="1396">
                  <c:v>-172.44808135475836</c:v>
                </c:pt>
                <c:pt idx="1397">
                  <c:v>-172.5339312818852</c:v>
                </c:pt>
                <c:pt idx="1398">
                  <c:v>-172.61881856797407</c:v>
                </c:pt>
                <c:pt idx="1399">
                  <c:v>-172.70275355987997</c:v>
                </c:pt>
                <c:pt idx="1400">
                  <c:v>-172.78574650834224</c:v>
                </c:pt>
              </c:numCache>
            </c:numRef>
          </c:yVal>
          <c:smooth val="1"/>
        </c:ser>
        <c:ser>
          <c:idx val="0"/>
          <c:order val="2"/>
          <c:marker>
            <c:symbol val="none"/>
          </c:marker>
          <c:yVal>
            <c:numLit>
              <c:formatCode>General</c:formatCode>
              <c:ptCount val="1"/>
              <c:pt idx="0">
                <c:v>0</c:v>
              </c:pt>
            </c:numLit>
          </c:yVal>
          <c:smooth val="1"/>
        </c:ser>
        <c:dLbls>
          <c:showLegendKey val="0"/>
          <c:showVal val="0"/>
          <c:showCatName val="0"/>
          <c:showSerName val="0"/>
          <c:showPercent val="0"/>
          <c:showBubbleSize val="0"/>
        </c:dLbls>
        <c:axId val="131985920"/>
        <c:axId val="131986496"/>
      </c:scatterChart>
      <c:valAx>
        <c:axId val="131984768"/>
        <c:scaling>
          <c:logBase val="10"/>
          <c:orientation val="minMax"/>
          <c:max val="100000"/>
          <c:min val="1.0000000000000005E-2"/>
        </c:scaling>
        <c:delete val="0"/>
        <c:axPos val="b"/>
        <c:minorGridlines/>
        <c:title>
          <c:tx>
            <c:rich>
              <a:bodyPr/>
              <a:lstStyle/>
              <a:p>
                <a:pPr>
                  <a:defRPr/>
                </a:pPr>
                <a:r>
                  <a:rPr lang="en-US"/>
                  <a:t>Frequency (kHz)</a:t>
                </a:r>
              </a:p>
            </c:rich>
          </c:tx>
          <c:layout/>
          <c:overlay val="0"/>
          <c:spPr>
            <a:noFill/>
            <a:ln w="25400">
              <a:noFill/>
            </a:ln>
          </c:spPr>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1985344"/>
        <c:crossesAt val="-1000"/>
        <c:crossBetween val="midCat"/>
      </c:valAx>
      <c:valAx>
        <c:axId val="131985344"/>
        <c:scaling>
          <c:orientation val="minMax"/>
        </c:scaling>
        <c:delete val="0"/>
        <c:axPos val="l"/>
        <c:majorGridlines/>
        <c:title>
          <c:tx>
            <c:rich>
              <a:bodyPr rot="-5400000" vert="horz"/>
              <a:lstStyle/>
              <a:p>
                <a:pPr>
                  <a:defRPr/>
                </a:pPr>
                <a:r>
                  <a:rPr lang="en-US"/>
                  <a:t>Gain (dB)</a:t>
                </a:r>
              </a:p>
            </c:rich>
          </c:tx>
          <c:layout/>
          <c:overlay val="0"/>
          <c:spPr>
            <a:noFill/>
            <a:ln w="25400">
              <a:noFill/>
            </a:ln>
          </c:spPr>
        </c:title>
        <c:numFmt formatCode="General" sourceLinked="1"/>
        <c:majorTickMark val="out"/>
        <c:minorTickMark val="none"/>
        <c:tickLblPos val="nextTo"/>
        <c:crossAx val="131984768"/>
        <c:crossesAt val="1.0000000000000112E-4"/>
        <c:crossBetween val="midCat"/>
      </c:valAx>
      <c:valAx>
        <c:axId val="131985920"/>
        <c:scaling>
          <c:logBase val="10"/>
          <c:orientation val="minMax"/>
        </c:scaling>
        <c:delete val="1"/>
        <c:axPos val="b"/>
        <c:numFmt formatCode="General" sourceLinked="1"/>
        <c:majorTickMark val="out"/>
        <c:minorTickMark val="none"/>
        <c:tickLblPos val="none"/>
        <c:crossAx val="131986496"/>
        <c:crosses val="autoZero"/>
        <c:crossBetween val="midCat"/>
      </c:valAx>
      <c:valAx>
        <c:axId val="131986496"/>
        <c:scaling>
          <c:orientation val="minMax"/>
          <c:max val="135"/>
          <c:min val="-180"/>
        </c:scaling>
        <c:delete val="0"/>
        <c:axPos val="r"/>
        <c:numFmt formatCode="General" sourceLinked="1"/>
        <c:majorTickMark val="out"/>
        <c:minorTickMark val="none"/>
        <c:tickLblPos val="nextTo"/>
        <c:crossAx val="131985920"/>
        <c:crosses val="max"/>
        <c:crossBetween val="midCat"/>
        <c:majorUnit val="45"/>
        <c:minorUnit val="5"/>
      </c:valAx>
    </c:plotArea>
    <c:legend>
      <c:legendPos val="r"/>
      <c:layout>
        <c:manualLayout>
          <c:xMode val="edge"/>
          <c:yMode val="edge"/>
          <c:x val="0.12624584717608112"/>
          <c:y val="0.74762808349146725"/>
          <c:w val="0.14552778242365003"/>
          <c:h val="0.11947314928286699"/>
        </c:manualLayout>
      </c:layout>
      <c:overlay val="0"/>
      <c:spPr>
        <a:solidFill>
          <a:schemeClr val="bg1"/>
        </a:solidFill>
      </c:spPr>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1562100</xdr:colOff>
      <xdr:row>155</xdr:row>
      <xdr:rowOff>0</xdr:rowOff>
    </xdr:from>
    <xdr:ext cx="65" cy="206467"/>
    <xdr:sp macro="" textlink="">
      <xdr:nvSpPr>
        <xdr:cNvPr id="2" name="Rectangle 366"/>
        <xdr:cNvSpPr>
          <a:spLocks noChangeAspect="1" noChangeArrowheads="1"/>
        </xdr:cNvSpPr>
      </xdr:nvSpPr>
      <xdr:spPr bwMode="auto">
        <a:xfrm>
          <a:off x="1562100" y="38368941"/>
          <a:ext cx="65" cy="206467"/>
        </a:xfrm>
        <a:prstGeom prst="rect">
          <a:avLst/>
        </a:prstGeom>
        <a:noFill/>
        <a:ln w="9525">
          <a:noFill/>
          <a:miter lim="800000"/>
          <a:headEnd/>
          <a:tailEnd/>
        </a:ln>
      </xdr:spPr>
      <xdr:txBody>
        <a:bodyPr wrap="none" lIns="0" tIns="0" rIns="0" bIns="0" anchor="t" upright="1">
          <a:spAutoFit/>
        </a:bodyPr>
        <a:lstStyle/>
        <a:p>
          <a:pPr algn="l" rtl="0">
            <a:defRPr sz="1000"/>
          </a:pPr>
          <a:endParaRPr lang="en-US" sz="700" b="0" i="0" u="none" strike="noStrike" baseline="0">
            <a:solidFill>
              <a:srgbClr val="000000"/>
            </a:solidFill>
            <a:latin typeface="Times New Roman"/>
            <a:cs typeface="Times New Roman"/>
          </a:endParaRPr>
        </a:p>
        <a:p>
          <a:pPr algn="l" rtl="0">
            <a:defRPr sz="1000"/>
          </a:pPr>
          <a:endParaRPr lang="en-US" sz="700" b="0" i="0" u="none" strike="noStrike" baseline="0">
            <a:solidFill>
              <a:srgbClr val="000000"/>
            </a:solidFill>
            <a:latin typeface="Times New Roman"/>
            <a:cs typeface="Times New Roman"/>
          </a:endParaRPr>
        </a:p>
      </xdr:txBody>
    </xdr:sp>
    <xdr:clientData/>
  </xdr:oneCellAnchor>
  <xdr:twoCellAnchor editAs="oneCell">
    <xdr:from>
      <xdr:col>1</xdr:col>
      <xdr:colOff>514350</xdr:colOff>
      <xdr:row>155</xdr:row>
      <xdr:rowOff>0</xdr:rowOff>
    </xdr:from>
    <xdr:to>
      <xdr:col>1</xdr:col>
      <xdr:colOff>514350</xdr:colOff>
      <xdr:row>155</xdr:row>
      <xdr:rowOff>104775</xdr:rowOff>
    </xdr:to>
    <xdr:sp macro="" textlink="">
      <xdr:nvSpPr>
        <xdr:cNvPr id="2029" name="Rectangle 368"/>
        <xdr:cNvSpPr>
          <a:spLocks noChangeAspect="1" noChangeArrowheads="1"/>
        </xdr:cNvSpPr>
      </xdr:nvSpPr>
      <xdr:spPr bwMode="auto">
        <a:xfrm>
          <a:off x="4591050" y="38671500"/>
          <a:ext cx="0" cy="104775"/>
        </a:xfrm>
        <a:prstGeom prst="rect">
          <a:avLst/>
        </a:prstGeom>
        <a:noFill/>
        <a:ln w="9525">
          <a:noFill/>
          <a:miter lim="800000"/>
          <a:headEnd/>
          <a:tailEnd/>
        </a:ln>
      </xdr:spPr>
    </xdr:sp>
    <xdr:clientData/>
  </xdr:twoCellAnchor>
  <xdr:twoCellAnchor>
    <xdr:from>
      <xdr:col>11</xdr:col>
      <xdr:colOff>342900</xdr:colOff>
      <xdr:row>80</xdr:row>
      <xdr:rowOff>250973</xdr:rowOff>
    </xdr:from>
    <xdr:to>
      <xdr:col>22</xdr:col>
      <xdr:colOff>449680</xdr:colOff>
      <xdr:row>92</xdr:row>
      <xdr:rowOff>12834</xdr:rowOff>
    </xdr:to>
    <xdr:graphicFrame macro="">
      <xdr:nvGraphicFramePr>
        <xdr:cNvPr id="203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142874</xdr:colOff>
      <xdr:row>93</xdr:row>
      <xdr:rowOff>252186</xdr:rowOff>
    </xdr:from>
    <xdr:to>
      <xdr:col>16</xdr:col>
      <xdr:colOff>590549</xdr:colOff>
      <xdr:row>107</xdr:row>
      <xdr:rowOff>43202</xdr:rowOff>
    </xdr:to>
    <xdr:graphicFrame macro="">
      <xdr:nvGraphicFramePr>
        <xdr:cNvPr id="203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200024</xdr:colOff>
      <xdr:row>108</xdr:row>
      <xdr:rowOff>392207</xdr:rowOff>
    </xdr:from>
    <xdr:to>
      <xdr:col>16</xdr:col>
      <xdr:colOff>571499</xdr:colOff>
      <xdr:row>123</xdr:row>
      <xdr:rowOff>133350</xdr:rowOff>
    </xdr:to>
    <xdr:graphicFrame macro="">
      <xdr:nvGraphicFramePr>
        <xdr:cNvPr id="203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337016</xdr:colOff>
      <xdr:row>51</xdr:row>
      <xdr:rowOff>65367</xdr:rowOff>
    </xdr:from>
    <xdr:to>
      <xdr:col>13</xdr:col>
      <xdr:colOff>74800</xdr:colOff>
      <xdr:row>62</xdr:row>
      <xdr:rowOff>202589</xdr:rowOff>
    </xdr:to>
    <xdr:pic>
      <xdr:nvPicPr>
        <xdr:cNvPr id="3" name="Picture 1025"/>
        <xdr:cNvPicPr>
          <a:picLocks noChangeAspect="1" noChangeArrowheads="1"/>
        </xdr:cNvPicPr>
      </xdr:nvPicPr>
      <xdr:blipFill>
        <a:blip xmlns:r="http://schemas.openxmlformats.org/officeDocument/2006/relationships" r:embed="rId4" cstate="print"/>
        <a:srcRect/>
        <a:stretch>
          <a:fillRect/>
        </a:stretch>
      </xdr:blipFill>
      <xdr:spPr bwMode="auto">
        <a:xfrm>
          <a:off x="13202116" y="15660967"/>
          <a:ext cx="4250019" cy="479149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7</xdr:col>
          <xdr:colOff>276225</xdr:colOff>
          <xdr:row>9</xdr:row>
          <xdr:rowOff>161925</xdr:rowOff>
        </xdr:from>
        <xdr:to>
          <xdr:col>15</xdr:col>
          <xdr:colOff>361950</xdr:colOff>
          <xdr:row>24</xdr:row>
          <xdr:rowOff>190500</xdr:rowOff>
        </xdr:to>
        <xdr:sp macro="" textlink="">
          <xdr:nvSpPr>
            <xdr:cNvPr id="3086" name="Object 1038"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1.vsd"/></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U275"/>
  <sheetViews>
    <sheetView tabSelected="1" zoomScaleNormal="100" zoomScaleSheetLayoutView="100" workbookViewId="0">
      <selection activeCell="C9" sqref="C9"/>
    </sheetView>
  </sheetViews>
  <sheetFormatPr defaultRowHeight="12.75" x14ac:dyDescent="0.2"/>
  <cols>
    <col min="1" max="1" width="65.140625" style="149" customWidth="1"/>
    <col min="2" max="2" width="15" style="149" customWidth="1"/>
    <col min="3" max="3" width="21" style="149" customWidth="1"/>
    <col min="4" max="4" width="13" style="149" customWidth="1"/>
    <col min="5" max="5" width="13.140625" style="149" customWidth="1"/>
    <col min="6" max="6" width="9.140625" style="149"/>
    <col min="7" max="7" width="62.5703125" style="149" customWidth="1"/>
    <col min="8" max="8" width="9.140625" style="174"/>
    <col min="9" max="9" width="5.7109375" style="174" customWidth="1"/>
    <col min="10" max="10" width="18.28515625" style="174" customWidth="1"/>
    <col min="11" max="11" width="15.140625" style="174" customWidth="1"/>
    <col min="12" max="12" width="10" style="174" customWidth="1"/>
    <col min="13" max="47" width="9.140625" style="174"/>
    <col min="48" max="16384" width="9.140625" style="149"/>
  </cols>
  <sheetData>
    <row r="1" spans="1:47" ht="30.75" customHeight="1" x14ac:dyDescent="0.25">
      <c r="A1" s="133" t="s">
        <v>367</v>
      </c>
      <c r="B1" s="133"/>
      <c r="C1" s="133"/>
      <c r="D1" s="133"/>
      <c r="E1" s="133"/>
      <c r="F1" s="133"/>
      <c r="G1" s="133"/>
    </row>
    <row r="2" spans="1:47" ht="27" customHeight="1" x14ac:dyDescent="0.25">
      <c r="A2" s="133" t="s">
        <v>121</v>
      </c>
      <c r="B2" s="133"/>
      <c r="C2" s="133"/>
      <c r="D2" s="133"/>
      <c r="E2" s="133"/>
      <c r="F2" s="133"/>
      <c r="G2" s="133"/>
    </row>
    <row r="3" spans="1:47" ht="21.75" customHeight="1" x14ac:dyDescent="0.2">
      <c r="A3" s="134" t="s">
        <v>343</v>
      </c>
      <c r="B3" s="134"/>
      <c r="C3" s="134"/>
      <c r="D3" s="134"/>
      <c r="E3" s="134"/>
      <c r="F3" s="134"/>
      <c r="G3" s="134"/>
    </row>
    <row r="4" spans="1:47" ht="19.5" customHeight="1" x14ac:dyDescent="0.2">
      <c r="A4" s="135" t="s">
        <v>344</v>
      </c>
      <c r="B4" s="135"/>
      <c r="C4" s="135"/>
      <c r="D4" s="135"/>
      <c r="E4" s="135"/>
      <c r="F4" s="135"/>
      <c r="G4" s="135"/>
    </row>
    <row r="5" spans="1:47" ht="19.5" customHeight="1" x14ac:dyDescent="0.2">
      <c r="A5" s="134" t="s">
        <v>345</v>
      </c>
      <c r="B5" s="134"/>
      <c r="C5" s="134"/>
      <c r="D5" s="134"/>
      <c r="E5" s="134"/>
      <c r="F5" s="134"/>
      <c r="G5" s="134"/>
    </row>
    <row r="6" spans="1:47" ht="21" customHeight="1" x14ac:dyDescent="0.2">
      <c r="A6" s="136" t="s">
        <v>346</v>
      </c>
      <c r="B6" s="136"/>
      <c r="C6" s="136"/>
      <c r="D6" s="136"/>
      <c r="E6" s="136"/>
      <c r="F6" s="136"/>
      <c r="G6" s="136"/>
    </row>
    <row r="7" spans="1:47" ht="26.25" customHeight="1" x14ac:dyDescent="0.2">
      <c r="A7" s="137" t="s">
        <v>232</v>
      </c>
      <c r="B7" s="137"/>
      <c r="C7" s="137"/>
      <c r="D7" s="137"/>
      <c r="E7" s="137"/>
      <c r="F7" s="137"/>
      <c r="G7" s="137"/>
    </row>
    <row r="8" spans="1:47" s="150" customFormat="1" ht="36" customHeight="1" x14ac:dyDescent="0.2">
      <c r="A8" s="96" t="s">
        <v>0</v>
      </c>
      <c r="B8" s="96" t="s">
        <v>97</v>
      </c>
      <c r="C8" s="96" t="s">
        <v>98</v>
      </c>
      <c r="D8" s="96" t="s">
        <v>1</v>
      </c>
      <c r="E8" s="144" t="s">
        <v>2</v>
      </c>
      <c r="F8" s="144"/>
      <c r="G8" s="144"/>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row>
    <row r="9" spans="1:47" s="150" customFormat="1" ht="17.25" customHeight="1" x14ac:dyDescent="0.25">
      <c r="A9" s="19" t="s">
        <v>154</v>
      </c>
      <c r="B9" s="105" t="s">
        <v>155</v>
      </c>
      <c r="C9" s="20">
        <v>12</v>
      </c>
      <c r="D9" s="105" t="s">
        <v>3</v>
      </c>
      <c r="E9" s="138"/>
      <c r="F9" s="138"/>
      <c r="G9" s="138"/>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row>
    <row r="10" spans="1:47" s="150" customFormat="1" ht="17.25" customHeight="1" x14ac:dyDescent="0.2">
      <c r="A10" s="21" t="s">
        <v>15</v>
      </c>
      <c r="B10" s="105" t="s">
        <v>213</v>
      </c>
      <c r="C10" s="20">
        <v>8</v>
      </c>
      <c r="D10" s="105" t="s">
        <v>3</v>
      </c>
      <c r="E10" s="138"/>
      <c r="F10" s="138"/>
      <c r="G10" s="138"/>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row>
    <row r="11" spans="1:47" s="150" customFormat="1" ht="18" customHeight="1" x14ac:dyDescent="0.2">
      <c r="A11" s="100" t="s">
        <v>16</v>
      </c>
      <c r="B11" s="105" t="s">
        <v>214</v>
      </c>
      <c r="C11" s="20">
        <v>18</v>
      </c>
      <c r="D11" s="105" t="s">
        <v>3</v>
      </c>
      <c r="E11" s="138"/>
      <c r="F11" s="138"/>
      <c r="G11" s="138"/>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row>
    <row r="12" spans="1:47" s="150" customFormat="1" ht="18" customHeight="1" x14ac:dyDescent="0.2">
      <c r="A12" s="100" t="s">
        <v>165</v>
      </c>
      <c r="B12" s="105" t="s">
        <v>91</v>
      </c>
      <c r="C12" s="20">
        <v>4</v>
      </c>
      <c r="D12" s="105"/>
      <c r="E12" s="138"/>
      <c r="F12" s="138"/>
      <c r="G12" s="138"/>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row>
    <row r="13" spans="1:47" s="150" customFormat="1" ht="18" customHeight="1" x14ac:dyDescent="0.2">
      <c r="A13" s="100" t="s">
        <v>183</v>
      </c>
      <c r="B13" s="105" t="s">
        <v>157</v>
      </c>
      <c r="C13" s="20">
        <v>4</v>
      </c>
      <c r="D13" s="105"/>
      <c r="E13" s="138"/>
      <c r="F13" s="138"/>
      <c r="G13" s="138"/>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row>
    <row r="14" spans="1:47" s="150" customFormat="1" ht="19.5" customHeight="1" x14ac:dyDescent="0.2">
      <c r="A14" s="100" t="s">
        <v>184</v>
      </c>
      <c r="B14" s="105" t="s">
        <v>167</v>
      </c>
      <c r="C14" s="20">
        <v>1</v>
      </c>
      <c r="D14" s="105"/>
      <c r="E14" s="138"/>
      <c r="F14" s="138"/>
      <c r="G14" s="138"/>
      <c r="H14" s="170"/>
      <c r="I14" s="170"/>
      <c r="J14" s="170"/>
      <c r="K14" s="170"/>
      <c r="L14" s="170"/>
      <c r="M14" s="170"/>
      <c r="N14" s="170"/>
      <c r="O14" s="170"/>
      <c r="P14" s="170"/>
      <c r="Q14" s="170"/>
      <c r="R14" s="170"/>
      <c r="S14" s="170"/>
      <c r="T14" s="175"/>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row>
    <row r="15" spans="1:47" s="150" customFormat="1" ht="18.75" customHeight="1" x14ac:dyDescent="0.2">
      <c r="A15" s="100" t="s">
        <v>156</v>
      </c>
      <c r="B15" s="105" t="s">
        <v>90</v>
      </c>
      <c r="C15" s="20">
        <v>10</v>
      </c>
      <c r="D15" s="105"/>
      <c r="E15" s="138"/>
      <c r="F15" s="138"/>
      <c r="G15" s="138"/>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row>
    <row r="16" spans="1:47" s="150" customFormat="1" ht="18" customHeight="1" x14ac:dyDescent="0.2">
      <c r="A16" s="100" t="s">
        <v>4</v>
      </c>
      <c r="B16" s="105" t="s">
        <v>33</v>
      </c>
      <c r="C16" s="20">
        <v>3.2</v>
      </c>
      <c r="D16" s="105" t="s">
        <v>3</v>
      </c>
      <c r="E16" s="138"/>
      <c r="F16" s="138"/>
      <c r="G16" s="138"/>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row>
    <row r="17" spans="1:47" s="150" customFormat="1" ht="19.5" customHeight="1" x14ac:dyDescent="0.2">
      <c r="A17" s="100" t="s">
        <v>158</v>
      </c>
      <c r="B17" s="105" t="s">
        <v>159</v>
      </c>
      <c r="C17" s="20">
        <v>100</v>
      </c>
      <c r="D17" s="105" t="s">
        <v>11</v>
      </c>
      <c r="E17" s="138"/>
      <c r="F17" s="138"/>
      <c r="G17" s="138"/>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row>
    <row r="18" spans="1:47" s="150" customFormat="1" ht="24" customHeight="1" x14ac:dyDescent="0.2">
      <c r="A18" s="100" t="s">
        <v>185</v>
      </c>
      <c r="B18" s="105" t="s">
        <v>160</v>
      </c>
      <c r="C18" s="96">
        <f>ILEDs/npc</f>
        <v>100</v>
      </c>
      <c r="D18" s="105" t="s">
        <v>11</v>
      </c>
      <c r="E18" s="138" t="s">
        <v>161</v>
      </c>
      <c r="F18" s="138"/>
      <c r="G18" s="138"/>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row>
    <row r="19" spans="1:47" s="150" customFormat="1" ht="20.25" customHeight="1" x14ac:dyDescent="0.2">
      <c r="A19" s="100" t="s">
        <v>162</v>
      </c>
      <c r="B19" s="105" t="s">
        <v>163</v>
      </c>
      <c r="C19" s="96">
        <f>ILEDs*nls</f>
        <v>400</v>
      </c>
      <c r="D19" s="105" t="s">
        <v>11</v>
      </c>
      <c r="E19" s="138" t="s">
        <v>164</v>
      </c>
      <c r="F19" s="138"/>
      <c r="G19" s="138"/>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row>
    <row r="20" spans="1:47" s="150" customFormat="1" ht="20.25" customHeight="1" x14ac:dyDescent="0.2">
      <c r="A20" s="98" t="s">
        <v>257</v>
      </c>
      <c r="B20" s="48" t="s">
        <v>258</v>
      </c>
      <c r="C20" s="49">
        <f>A_ISET_typ*V_ISET_typ/ILEDc</f>
        <v>7.220699999999999</v>
      </c>
      <c r="D20" s="48" t="s">
        <v>291</v>
      </c>
      <c r="E20" s="142"/>
      <c r="F20" s="142"/>
      <c r="G20" s="142"/>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row>
    <row r="21" spans="1:47" s="150" customFormat="1" ht="20.25" customHeight="1" x14ac:dyDescent="0.2">
      <c r="A21" s="99" t="s">
        <v>295</v>
      </c>
      <c r="B21" s="22" t="s">
        <v>240</v>
      </c>
      <c r="C21" s="50">
        <v>12</v>
      </c>
      <c r="D21" s="22" t="s">
        <v>291</v>
      </c>
      <c r="E21" s="126"/>
      <c r="F21" s="126"/>
      <c r="G21" s="126"/>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row>
    <row r="22" spans="1:47" s="150" customFormat="1" ht="18.75" customHeight="1" x14ac:dyDescent="0.2">
      <c r="A22" s="100" t="s">
        <v>20</v>
      </c>
      <c r="B22" s="105" t="s">
        <v>87</v>
      </c>
      <c r="C22" s="20">
        <v>200</v>
      </c>
      <c r="D22" s="105" t="s">
        <v>26</v>
      </c>
      <c r="E22" s="138"/>
      <c r="F22" s="138"/>
      <c r="G22" s="138"/>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row>
    <row r="23" spans="1:47" s="150" customFormat="1" ht="18" customHeight="1" x14ac:dyDescent="0.2">
      <c r="A23" s="100" t="s">
        <v>168</v>
      </c>
      <c r="B23" s="105" t="s">
        <v>169</v>
      </c>
      <c r="C23" s="96">
        <f>(1/C22)*10^6</f>
        <v>5000</v>
      </c>
      <c r="D23" s="105" t="s">
        <v>331</v>
      </c>
      <c r="E23" s="138" t="s">
        <v>174</v>
      </c>
      <c r="F23" s="138"/>
      <c r="G23" s="138"/>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row>
    <row r="24" spans="1:47" s="150" customFormat="1" ht="20.25" customHeight="1" x14ac:dyDescent="0.2">
      <c r="A24" s="100" t="s">
        <v>170</v>
      </c>
      <c r="B24" s="105" t="s">
        <v>92</v>
      </c>
      <c r="C24" s="96">
        <f>(1/5000)*100</f>
        <v>0.02</v>
      </c>
      <c r="D24" s="105" t="s">
        <v>6</v>
      </c>
      <c r="E24" s="143"/>
      <c r="F24" s="143"/>
      <c r="G24" s="143"/>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row>
    <row r="25" spans="1:47" s="150" customFormat="1" ht="32.25" customHeight="1" x14ac:dyDescent="0.2">
      <c r="A25" s="100" t="s">
        <v>166</v>
      </c>
      <c r="B25" s="105" t="s">
        <v>7</v>
      </c>
      <c r="C25" s="20">
        <v>0.4</v>
      </c>
      <c r="D25" s="105" t="s">
        <v>3</v>
      </c>
      <c r="E25" s="138" t="s">
        <v>199</v>
      </c>
      <c r="F25" s="138"/>
      <c r="G25" s="138"/>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row>
    <row r="26" spans="1:47" s="150" customFormat="1" ht="29.25" customHeight="1" x14ac:dyDescent="0.2">
      <c r="A26" s="100" t="s">
        <v>191</v>
      </c>
      <c r="B26" s="105" t="s">
        <v>216</v>
      </c>
      <c r="C26" s="20">
        <v>100</v>
      </c>
      <c r="D26" s="105" t="s">
        <v>27</v>
      </c>
      <c r="E26" s="138" t="s">
        <v>192</v>
      </c>
      <c r="F26" s="138"/>
      <c r="G26" s="138"/>
      <c r="H26" s="170"/>
      <c r="I26" s="170"/>
      <c r="J26" s="170"/>
      <c r="K26" s="175" t="s">
        <v>201</v>
      </c>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row>
    <row r="27" spans="1:47" s="150" customFormat="1" ht="23.25" customHeight="1" x14ac:dyDescent="0.2">
      <c r="A27" s="100" t="s">
        <v>17</v>
      </c>
      <c r="B27" s="105" t="s">
        <v>255</v>
      </c>
      <c r="C27" s="20">
        <v>30</v>
      </c>
      <c r="D27" s="105" t="s">
        <v>6</v>
      </c>
      <c r="E27" s="138"/>
      <c r="F27" s="138"/>
      <c r="G27" s="138"/>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row>
    <row r="28" spans="1:47" s="150" customFormat="1" ht="23.25" customHeight="1" x14ac:dyDescent="0.2">
      <c r="A28" s="100" t="s">
        <v>370</v>
      </c>
      <c r="B28" s="52" t="s">
        <v>371</v>
      </c>
      <c r="C28" s="53">
        <v>0.4</v>
      </c>
      <c r="D28" s="54" t="s">
        <v>8</v>
      </c>
      <c r="E28" s="141"/>
      <c r="F28" s="141"/>
      <c r="G28" s="141"/>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row>
    <row r="29" spans="1:47" s="150" customFormat="1" ht="23.25" customHeight="1" x14ac:dyDescent="0.2">
      <c r="A29" s="100" t="s">
        <v>372</v>
      </c>
      <c r="B29" s="54" t="s">
        <v>373</v>
      </c>
      <c r="C29" s="55">
        <f>(19.9/fsw_target)-0.01</f>
        <v>49.739999999999995</v>
      </c>
      <c r="D29" s="48" t="s">
        <v>291</v>
      </c>
      <c r="E29" s="141" t="s">
        <v>374</v>
      </c>
      <c r="F29" s="141"/>
      <c r="G29" s="141"/>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row>
    <row r="30" spans="1:47" s="150" customFormat="1" ht="23.25" customHeight="1" x14ac:dyDescent="0.2">
      <c r="A30" s="56" t="s">
        <v>375</v>
      </c>
      <c r="B30" s="57" t="s">
        <v>376</v>
      </c>
      <c r="C30" s="94">
        <v>51.1</v>
      </c>
      <c r="D30" s="22" t="s">
        <v>291</v>
      </c>
      <c r="E30" s="141"/>
      <c r="F30" s="141"/>
      <c r="G30" s="141"/>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row>
    <row r="31" spans="1:47" s="151" customFormat="1" ht="36" customHeight="1" x14ac:dyDescent="0.25">
      <c r="A31" s="97" t="s">
        <v>377</v>
      </c>
      <c r="B31" s="96" t="s">
        <v>224</v>
      </c>
      <c r="C31" s="24">
        <f>19.9/(R_FSET+0.01)</f>
        <v>0.3893562903541381</v>
      </c>
      <c r="D31" s="96" t="s">
        <v>8</v>
      </c>
      <c r="E31" s="138" t="s">
        <v>382</v>
      </c>
      <c r="F31" s="138"/>
      <c r="G31" s="138"/>
      <c r="H31" s="176"/>
      <c r="I31" s="176"/>
      <c r="J31" s="176"/>
      <c r="K31" s="176"/>
      <c r="L31" s="176"/>
      <c r="M31" s="176"/>
      <c r="N31" s="176"/>
      <c r="O31" s="176"/>
      <c r="P31" s="176"/>
      <c r="Q31" s="176"/>
      <c r="R31" s="176"/>
      <c r="S31" s="176"/>
      <c r="T31" s="176"/>
      <c r="U31" s="176"/>
      <c r="V31" s="176"/>
      <c r="W31" s="176"/>
      <c r="X31" s="176"/>
      <c r="Y31" s="176"/>
      <c r="Z31" s="176"/>
      <c r="AA31" s="176"/>
      <c r="AB31" s="176"/>
      <c r="AC31" s="176"/>
      <c r="AD31" s="176"/>
      <c r="AE31" s="176"/>
      <c r="AF31" s="176"/>
      <c r="AG31" s="176"/>
      <c r="AH31" s="176"/>
      <c r="AI31" s="176"/>
      <c r="AJ31" s="176"/>
      <c r="AK31" s="176"/>
      <c r="AL31" s="176"/>
      <c r="AM31" s="176"/>
      <c r="AN31" s="176"/>
      <c r="AO31" s="176"/>
      <c r="AP31" s="176"/>
      <c r="AQ31" s="176"/>
      <c r="AR31" s="176"/>
      <c r="AS31" s="176"/>
      <c r="AT31" s="176"/>
      <c r="AU31" s="176"/>
    </row>
    <row r="32" spans="1:47" s="150" customFormat="1" ht="36" customHeight="1" x14ac:dyDescent="0.2">
      <c r="A32" s="97" t="s">
        <v>249</v>
      </c>
      <c r="B32" s="96" t="s">
        <v>251</v>
      </c>
      <c r="C32" s="24">
        <f>0.9*fsw</f>
        <v>0.35042066131872429</v>
      </c>
      <c r="D32" s="96" t="s">
        <v>8</v>
      </c>
      <c r="E32" s="138"/>
      <c r="F32" s="138"/>
      <c r="G32" s="138"/>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row>
    <row r="33" spans="1:47" s="150" customFormat="1" ht="36" customHeight="1" x14ac:dyDescent="0.2">
      <c r="A33" s="97" t="s">
        <v>250</v>
      </c>
      <c r="B33" s="96" t="s">
        <v>252</v>
      </c>
      <c r="C33" s="24">
        <f>1.1*fsw</f>
        <v>0.42829191938955197</v>
      </c>
      <c r="D33" s="96" t="s">
        <v>8</v>
      </c>
      <c r="E33" s="138"/>
      <c r="F33" s="138"/>
      <c r="G33" s="138"/>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row>
    <row r="34" spans="1:47" s="150" customFormat="1" ht="26.25" customHeight="1" x14ac:dyDescent="0.2">
      <c r="A34" s="100" t="s">
        <v>171</v>
      </c>
      <c r="B34" s="105" t="s">
        <v>94</v>
      </c>
      <c r="C34" s="96">
        <f>(n*Vf)+Vreg</f>
        <v>32.85</v>
      </c>
      <c r="D34" s="105" t="s">
        <v>3</v>
      </c>
      <c r="E34" s="138" t="s">
        <v>247</v>
      </c>
      <c r="F34" s="138"/>
      <c r="G34" s="138"/>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row>
    <row r="35" spans="1:47" s="150" customFormat="1" ht="32.25" customHeight="1" x14ac:dyDescent="0.2">
      <c r="A35" s="100" t="s">
        <v>59</v>
      </c>
      <c r="B35" s="105" t="s">
        <v>259</v>
      </c>
      <c r="C35" s="25">
        <f>n*Vf+Vreg+5</f>
        <v>37.85</v>
      </c>
      <c r="D35" s="105" t="s">
        <v>3</v>
      </c>
      <c r="E35" s="138"/>
      <c r="F35" s="138"/>
      <c r="G35" s="138"/>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row>
    <row r="36" spans="1:47" s="150" customFormat="1" ht="31.5" customHeight="1" x14ac:dyDescent="0.2">
      <c r="A36" s="100" t="s">
        <v>260</v>
      </c>
      <c r="B36" s="105" t="s">
        <v>243</v>
      </c>
      <c r="C36" s="26">
        <f>(Vout_OVP-Vovp_th_typ)/OVPL</f>
        <v>147.75</v>
      </c>
      <c r="D36" s="105" t="s">
        <v>291</v>
      </c>
      <c r="E36" s="132"/>
      <c r="F36" s="132"/>
      <c r="G36" s="132"/>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row>
    <row r="37" spans="1:47" s="150" customFormat="1" ht="27" customHeight="1" x14ac:dyDescent="0.2">
      <c r="A37" s="99" t="s">
        <v>294</v>
      </c>
      <c r="B37" s="22" t="s">
        <v>243</v>
      </c>
      <c r="C37" s="51">
        <v>158</v>
      </c>
      <c r="D37" s="22" t="s">
        <v>291</v>
      </c>
      <c r="E37" s="126"/>
      <c r="F37" s="126"/>
      <c r="G37" s="126"/>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row>
    <row r="38" spans="1:47" s="150" customFormat="1" ht="27" customHeight="1" x14ac:dyDescent="0.2">
      <c r="A38" s="99" t="s">
        <v>261</v>
      </c>
      <c r="B38" s="22" t="s">
        <v>93</v>
      </c>
      <c r="C38" s="23">
        <f>R_OVP*(OVPL)+Vovp_th_typ</f>
        <v>39.900000000000006</v>
      </c>
      <c r="D38" s="22" t="s">
        <v>3</v>
      </c>
      <c r="E38" s="126"/>
      <c r="F38" s="126"/>
      <c r="G38" s="126"/>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row>
    <row r="39" spans="1:47" s="150" customFormat="1" ht="31.5" customHeight="1" x14ac:dyDescent="0.2">
      <c r="A39" s="100" t="s">
        <v>14</v>
      </c>
      <c r="B39" s="105" t="s">
        <v>254</v>
      </c>
      <c r="C39" s="25">
        <f xml:space="preserve"> 1-Toff_min*fsw_max/1000</f>
        <v>0.96359518685188805</v>
      </c>
      <c r="D39" s="105"/>
      <c r="E39" s="138" t="s">
        <v>172</v>
      </c>
      <c r="F39" s="138"/>
      <c r="G39" s="138"/>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row>
    <row r="40" spans="1:47" s="150" customFormat="1" ht="31.5" customHeight="1" x14ac:dyDescent="0.2">
      <c r="A40" s="100" t="s">
        <v>262</v>
      </c>
      <c r="B40" s="105" t="s">
        <v>263</v>
      </c>
      <c r="C40" s="25">
        <f>((Vin_min)/(1-Dmax_theory))-Vd</f>
        <v>219.35116222825337</v>
      </c>
      <c r="D40" s="105" t="s">
        <v>3</v>
      </c>
      <c r="E40" s="138"/>
      <c r="F40" s="138"/>
      <c r="G40" s="138"/>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row>
    <row r="41" spans="1:47" s="150" customFormat="1" ht="31.5" customHeight="1" x14ac:dyDescent="0.2">
      <c r="A41" s="100" t="s">
        <v>253</v>
      </c>
      <c r="B41" s="105" t="s">
        <v>256</v>
      </c>
      <c r="C41" s="25">
        <f>1-((Vin_min)/(Vout_ovp_act+Vd))</f>
        <v>0.80148883374689828</v>
      </c>
      <c r="D41" s="105"/>
      <c r="E41" s="138" t="s">
        <v>264</v>
      </c>
      <c r="F41" s="138"/>
      <c r="G41" s="138"/>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row>
    <row r="42" spans="1:47" s="150" customFormat="1" ht="22.5" customHeight="1" x14ac:dyDescent="0.2">
      <c r="A42" s="100" t="s">
        <v>233</v>
      </c>
      <c r="B42" s="105" t="s">
        <v>66</v>
      </c>
      <c r="C42" s="25">
        <f>1-((Vin_min)/(Vout_nom+Vd))</f>
        <v>0.75939849624060152</v>
      </c>
      <c r="D42" s="105"/>
      <c r="E42" s="140" t="str">
        <f>IF(Dmax&gt;C39," Increase Vin_min","     ")</f>
        <v xml:space="preserve">     </v>
      </c>
      <c r="F42" s="140"/>
      <c r="G42" s="14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row>
    <row r="43" spans="1:47" s="150" customFormat="1" ht="22.5" customHeight="1" x14ac:dyDescent="0.2">
      <c r="A43" s="100" t="s">
        <v>204</v>
      </c>
      <c r="B43" s="105" t="s">
        <v>131</v>
      </c>
      <c r="C43" s="25">
        <f>1-((Vintyp)/(Vout_nom+Vd))</f>
        <v>0.63909774436090228</v>
      </c>
      <c r="D43" s="105"/>
      <c r="E43" s="138"/>
      <c r="F43" s="138"/>
      <c r="G43" s="138"/>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row>
    <row r="44" spans="1:47" s="150" customFormat="1" ht="21" customHeight="1" x14ac:dyDescent="0.2">
      <c r="A44" s="100" t="s">
        <v>205</v>
      </c>
      <c r="B44" s="105" t="s">
        <v>130</v>
      </c>
      <c r="C44" s="25">
        <f>IF(((C34-Vin_max)/C34)&lt;0,0,((C34-Vin_max)/C34))</f>
        <v>0.45205479452054798</v>
      </c>
      <c r="D44" s="105"/>
      <c r="E44" s="138"/>
      <c r="F44" s="138"/>
      <c r="G44" s="138"/>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row>
    <row r="45" spans="1:47" s="150" customFormat="1" ht="26.25" customHeight="1" x14ac:dyDescent="0.2">
      <c r="A45" s="100" t="s">
        <v>235</v>
      </c>
      <c r="B45" s="105" t="s">
        <v>63</v>
      </c>
      <c r="C45" s="24">
        <f>((ILEDt/1000)/(1-Dmax_ovp))</f>
        <v>2.0150000000000001</v>
      </c>
      <c r="D45" s="105" t="s">
        <v>5</v>
      </c>
      <c r="E45" s="138"/>
      <c r="F45" s="138"/>
      <c r="G45" s="138"/>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row>
    <row r="46" spans="1:47" s="150" customFormat="1" ht="32.25" customHeight="1" x14ac:dyDescent="0.2">
      <c r="A46" s="100" t="s">
        <v>95</v>
      </c>
      <c r="B46" s="105" t="s">
        <v>64</v>
      </c>
      <c r="C46" s="24">
        <f>((ILEDt/1000)/(1-Dmin))</f>
        <v>0.73000000000000009</v>
      </c>
      <c r="D46" s="105" t="s">
        <v>5</v>
      </c>
      <c r="E46" s="138"/>
      <c r="F46" s="138"/>
      <c r="G46" s="138"/>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row>
    <row r="47" spans="1:47" s="150" customFormat="1" ht="30" customHeight="1" x14ac:dyDescent="0.2">
      <c r="A47" s="100" t="s">
        <v>22</v>
      </c>
      <c r="B47" s="105" t="s">
        <v>219</v>
      </c>
      <c r="C47" s="24">
        <f>Iin_max*ΔI_PER/100</f>
        <v>0.60450000000000004</v>
      </c>
      <c r="D47" s="105" t="s">
        <v>5</v>
      </c>
      <c r="E47" s="138"/>
      <c r="F47" s="138"/>
      <c r="G47" s="138"/>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row>
    <row r="48" spans="1:47" s="150" customFormat="1" ht="36.75" customHeight="1" x14ac:dyDescent="0.2">
      <c r="A48" s="100" t="s">
        <v>173</v>
      </c>
      <c r="B48" s="105" t="s">
        <v>221</v>
      </c>
      <c r="C48" s="24">
        <f>Iin_min/2</f>
        <v>0.36500000000000005</v>
      </c>
      <c r="D48" s="105" t="s">
        <v>5</v>
      </c>
      <c r="E48" s="140" t="str">
        <f>IF(C48&gt;C46,"At full load it is recommended to run at continuous mode. Reduce Δl_PER.","                                 ")</f>
        <v xml:space="preserve">                                 </v>
      </c>
      <c r="F48" s="140"/>
      <c r="G48" s="14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row>
    <row r="49" spans="1:47" s="150" customFormat="1" ht="36.75" customHeight="1" x14ac:dyDescent="0.2">
      <c r="A49" s="100" t="s">
        <v>18</v>
      </c>
      <c r="B49" s="105" t="s">
        <v>265</v>
      </c>
      <c r="C49" s="25">
        <f>(Vin_min*Dmax_ovp)/(fsw*delta_I)</f>
        <v>27.242312001897972</v>
      </c>
      <c r="D49" s="105" t="s">
        <v>10</v>
      </c>
      <c r="E49" s="138"/>
      <c r="F49" s="138"/>
      <c r="G49" s="138"/>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row>
    <row r="50" spans="1:47" s="150" customFormat="1" ht="54" customHeight="1" x14ac:dyDescent="0.2">
      <c r="A50" s="99" t="s">
        <v>19</v>
      </c>
      <c r="B50" s="22" t="s">
        <v>266</v>
      </c>
      <c r="C50" s="27">
        <v>22</v>
      </c>
      <c r="D50" s="22" t="s">
        <v>10</v>
      </c>
      <c r="E50" s="126" t="s">
        <v>236</v>
      </c>
      <c r="F50" s="126"/>
      <c r="G50" s="126"/>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row>
    <row r="51" spans="1:47" s="150" customFormat="1" ht="32.25" customHeight="1" x14ac:dyDescent="0.2">
      <c r="A51" s="100" t="s">
        <v>23</v>
      </c>
      <c r="B51" s="105" t="s">
        <v>218</v>
      </c>
      <c r="C51" s="24">
        <f>(Vin_min*Dmax*100)/(fsw*Lout)/100</f>
        <v>0.70923448410885603</v>
      </c>
      <c r="D51" s="105" t="s">
        <v>202</v>
      </c>
      <c r="E51" s="138"/>
      <c r="F51" s="138"/>
      <c r="G51" s="138"/>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row>
    <row r="52" spans="1:47" s="150" customFormat="1" ht="32.25" customHeight="1" x14ac:dyDescent="0.2">
      <c r="A52" s="97" t="s">
        <v>229</v>
      </c>
      <c r="B52" s="96" t="s">
        <v>228</v>
      </c>
      <c r="C52" s="24">
        <f>Iin_max+ΔI_act/2</f>
        <v>2.3696172420544279</v>
      </c>
      <c r="D52" s="96" t="s">
        <v>5</v>
      </c>
      <c r="E52" s="138"/>
      <c r="F52" s="138"/>
      <c r="G52" s="138"/>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row>
    <row r="53" spans="1:47" s="150" customFormat="1" ht="31.5" customHeight="1" x14ac:dyDescent="0.2">
      <c r="A53" s="100" t="s">
        <v>127</v>
      </c>
      <c r="B53" s="105" t="s">
        <v>96</v>
      </c>
      <c r="C53" s="24">
        <f>SC*fsw/2</f>
        <v>1.1680688710624143</v>
      </c>
      <c r="D53" s="105" t="s">
        <v>24</v>
      </c>
      <c r="E53" s="138"/>
      <c r="F53" s="138"/>
      <c r="G53" s="138"/>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row>
    <row r="54" spans="1:47" s="150" customFormat="1" ht="31.5" customHeight="1" x14ac:dyDescent="0.2">
      <c r="A54" s="100" t="s">
        <v>151</v>
      </c>
      <c r="B54" s="105" t="s">
        <v>65</v>
      </c>
      <c r="C54" s="24">
        <f>1-0.18/Dmax</f>
        <v>0.76297029702970298</v>
      </c>
      <c r="D54" s="105"/>
      <c r="E54" s="138" t="s">
        <v>211</v>
      </c>
      <c r="F54" s="138"/>
      <c r="G54" s="138"/>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row>
    <row r="55" spans="1:47" s="150" customFormat="1" ht="36" customHeight="1" x14ac:dyDescent="0.2">
      <c r="A55" s="100" t="s">
        <v>21</v>
      </c>
      <c r="B55" s="105" t="s">
        <v>134</v>
      </c>
      <c r="C55" s="24">
        <f>(ΔI_act*Δs)/((1/fsw)*(1-Dmax))</f>
        <v>0.87568181818181834</v>
      </c>
      <c r="D55" s="105" t="s">
        <v>24</v>
      </c>
      <c r="E55" s="139" t="str">
        <f>IF(C55&gt;C53,"Increase the inductor value","       ")</f>
        <v xml:space="preserve">       </v>
      </c>
      <c r="F55" s="139"/>
      <c r="G55" s="139"/>
      <c r="H55" s="177"/>
      <c r="I55" s="177"/>
      <c r="J55" s="177"/>
      <c r="K55" s="177"/>
      <c r="L55" s="177"/>
      <c r="M55" s="170"/>
      <c r="N55" s="170"/>
      <c r="O55" s="170"/>
      <c r="P55" s="170"/>
      <c r="Q55" s="170"/>
      <c r="R55" s="177"/>
      <c r="S55" s="177"/>
      <c r="T55" s="177"/>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row>
    <row r="56" spans="1:47" s="150" customFormat="1" ht="30" customHeight="1" x14ac:dyDescent="0.2">
      <c r="A56" s="100" t="s">
        <v>190</v>
      </c>
      <c r="B56" s="105" t="s">
        <v>189</v>
      </c>
      <c r="C56" s="24">
        <f>Iin_max+0.5*ΔI_act</f>
        <v>2.3696172420544279</v>
      </c>
      <c r="D56" s="105" t="s">
        <v>5</v>
      </c>
      <c r="E56" s="138" t="s">
        <v>354</v>
      </c>
      <c r="F56" s="138"/>
      <c r="G56" s="138"/>
      <c r="H56" s="178"/>
      <c r="I56" s="177"/>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row>
    <row r="57" spans="1:47" s="150" customFormat="1" ht="32.25" customHeight="1" x14ac:dyDescent="0.2">
      <c r="A57" s="100" t="s">
        <v>215</v>
      </c>
      <c r="B57" s="105" t="s">
        <v>25</v>
      </c>
      <c r="C57" s="96">
        <f>C26+'A8519 Data'!E9</f>
        <v>101</v>
      </c>
      <c r="D57" s="105" t="s">
        <v>27</v>
      </c>
      <c r="E57" s="138"/>
      <c r="F57" s="138"/>
      <c r="G57" s="138"/>
      <c r="H57" s="179"/>
      <c r="I57" s="177"/>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row>
    <row r="58" spans="1:47" s="150" customFormat="1" ht="30.75" customHeight="1" x14ac:dyDescent="0.2">
      <c r="A58" s="100" t="s">
        <v>193</v>
      </c>
      <c r="B58" s="105" t="s">
        <v>206</v>
      </c>
      <c r="C58" s="25">
        <f>1000*C57*(1-Dim_duty_min/100)/(f_DIM*1000*0.25)</f>
        <v>2.0195959999999999</v>
      </c>
      <c r="D58" s="105" t="s">
        <v>28</v>
      </c>
      <c r="E58" s="138"/>
      <c r="F58" s="138"/>
      <c r="G58" s="138"/>
      <c r="H58" s="179"/>
      <c r="I58" s="177"/>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row>
    <row r="59" spans="1:47" s="150" customFormat="1" ht="48.75" customHeight="1" x14ac:dyDescent="0.2">
      <c r="A59" s="100" t="s">
        <v>248</v>
      </c>
      <c r="B59" s="105" t="s">
        <v>207</v>
      </c>
      <c r="C59" s="25">
        <f>((((((nls*ILEDs*10^-3)*(1/fc))*10^6)))/(0.5))</f>
        <v>40</v>
      </c>
      <c r="D59" s="105" t="s">
        <v>28</v>
      </c>
      <c r="E59" s="138" t="s">
        <v>280</v>
      </c>
      <c r="F59" s="138"/>
      <c r="G59" s="138"/>
      <c r="H59" s="179"/>
      <c r="I59" s="177"/>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row>
    <row r="60" spans="1:47" s="150" customFormat="1" ht="33.75" customHeight="1" x14ac:dyDescent="0.2">
      <c r="A60" s="100" t="s">
        <v>30</v>
      </c>
      <c r="B60" s="105" t="s">
        <v>208</v>
      </c>
      <c r="C60" s="24">
        <f>(ILEDt/1000)*(Dmax/(1-Dmax))^0.5</f>
        <v>0.71063352017759485</v>
      </c>
      <c r="D60" s="105" t="s">
        <v>5</v>
      </c>
      <c r="E60" s="132"/>
      <c r="F60" s="132"/>
      <c r="G60" s="132"/>
      <c r="H60" s="179"/>
      <c r="I60" s="177"/>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row>
    <row r="61" spans="1:47" ht="29.25" customHeight="1" x14ac:dyDescent="0.2">
      <c r="A61" s="100" t="s">
        <v>194</v>
      </c>
      <c r="B61" s="105" t="s">
        <v>209</v>
      </c>
      <c r="C61" s="24">
        <f>C51/(8*fsw*0.01*C10)</f>
        <v>2.8461820416774208</v>
      </c>
      <c r="D61" s="105" t="s">
        <v>28</v>
      </c>
      <c r="E61" s="138" t="s">
        <v>234</v>
      </c>
      <c r="F61" s="138"/>
      <c r="G61" s="138"/>
      <c r="H61" s="179"/>
      <c r="I61" s="177"/>
    </row>
    <row r="62" spans="1:47" s="150" customFormat="1" ht="28.5" customHeight="1" x14ac:dyDescent="0.2">
      <c r="A62" s="100" t="s">
        <v>31</v>
      </c>
      <c r="B62" s="105" t="s">
        <v>62</v>
      </c>
      <c r="C62" s="24">
        <f>C51/(12)^0.5</f>
        <v>0.20473836015940672</v>
      </c>
      <c r="D62" s="105" t="s">
        <v>5</v>
      </c>
      <c r="E62" s="138"/>
      <c r="F62" s="138"/>
      <c r="G62" s="138"/>
      <c r="H62" s="179"/>
      <c r="I62" s="177"/>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row>
    <row r="63" spans="1:47" s="150" customFormat="1" ht="31.5" customHeight="1" x14ac:dyDescent="0.2">
      <c r="A63" s="100" t="s">
        <v>288</v>
      </c>
      <c r="B63" s="105" t="s">
        <v>287</v>
      </c>
      <c r="C63" s="95">
        <v>4</v>
      </c>
      <c r="D63" s="105" t="s">
        <v>5</v>
      </c>
      <c r="E63" s="138"/>
      <c r="F63" s="138"/>
      <c r="G63" s="138"/>
      <c r="H63" s="18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row>
    <row r="64" spans="1:47" s="150" customFormat="1" ht="27" customHeight="1" x14ac:dyDescent="0.2">
      <c r="A64" s="100" t="s">
        <v>222</v>
      </c>
      <c r="B64" s="105" t="s">
        <v>223</v>
      </c>
      <c r="C64" s="24">
        <f>Vs_trip/I_sc</f>
        <v>2.75E-2</v>
      </c>
      <c r="D64" s="105" t="s">
        <v>292</v>
      </c>
      <c r="E64" s="138"/>
      <c r="F64" s="138"/>
      <c r="G64" s="138"/>
      <c r="H64" s="170"/>
      <c r="I64" s="170"/>
      <c r="J64" s="181" t="s">
        <v>176</v>
      </c>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row>
    <row r="65" spans="1:47" s="150" customFormat="1" ht="29.25" customHeight="1" x14ac:dyDescent="0.2">
      <c r="A65" s="99" t="s">
        <v>9</v>
      </c>
      <c r="B65" s="22" t="s">
        <v>61</v>
      </c>
      <c r="C65" s="28">
        <v>2.4E-2</v>
      </c>
      <c r="D65" s="22" t="s">
        <v>292</v>
      </c>
      <c r="E65" s="126"/>
      <c r="F65" s="126"/>
      <c r="G65" s="126"/>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row>
    <row r="66" spans="1:47" s="150" customFormat="1" ht="29.25" customHeight="1" x14ac:dyDescent="0.2">
      <c r="A66" s="100" t="s">
        <v>361</v>
      </c>
      <c r="B66" s="105" t="s">
        <v>366</v>
      </c>
      <c r="C66" s="36">
        <f>(Vs_trip-C63*R_SC)/('A8519 Data'!D30*10^-6)</f>
        <v>651.16279069767438</v>
      </c>
      <c r="D66" s="105"/>
      <c r="E66" s="132"/>
      <c r="F66" s="132"/>
      <c r="G66" s="132"/>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row>
    <row r="67" spans="1:47" s="150" customFormat="1" ht="29.25" customHeight="1" x14ac:dyDescent="0.2">
      <c r="A67" s="99" t="s">
        <v>365</v>
      </c>
      <c r="B67" s="22" t="s">
        <v>362</v>
      </c>
      <c r="C67" s="107">
        <v>681</v>
      </c>
      <c r="D67" s="22"/>
      <c r="E67" s="126"/>
      <c r="F67" s="126"/>
      <c r="G67" s="126"/>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row>
    <row r="68" spans="1:47" s="150" customFormat="1" ht="54.75" customHeight="1" x14ac:dyDescent="0.2">
      <c r="A68" s="100" t="s">
        <v>196</v>
      </c>
      <c r="B68" s="105" t="s">
        <v>197</v>
      </c>
      <c r="C68" s="36">
        <f>(Vs_trip-('A8519 Data'!D30*10^-6)*'A8519 Components Calculation'!C67)/R_SC</f>
        <v>3.9732708333333333</v>
      </c>
      <c r="D68" s="105" t="s">
        <v>5</v>
      </c>
      <c r="E68" s="132" t="s">
        <v>330</v>
      </c>
      <c r="F68" s="132"/>
      <c r="G68" s="132"/>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row>
    <row r="69" spans="1:47" s="150" customFormat="1" ht="29.25" customHeight="1" x14ac:dyDescent="0.2">
      <c r="A69" s="130"/>
      <c r="B69" s="130"/>
      <c r="C69" s="130"/>
      <c r="D69" s="130"/>
      <c r="E69" s="130"/>
      <c r="F69" s="130"/>
      <c r="G69" s="13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row>
    <row r="70" spans="1:47" s="150" customFormat="1" ht="24.75" customHeight="1" x14ac:dyDescent="0.2">
      <c r="A70" s="131" t="s">
        <v>118</v>
      </c>
      <c r="B70" s="131"/>
      <c r="C70" s="131"/>
      <c r="D70" s="131"/>
      <c r="E70" s="131"/>
      <c r="F70" s="131"/>
      <c r="G70" s="131"/>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row>
    <row r="71" spans="1:47" s="150" customFormat="1" ht="24.75" customHeight="1" x14ac:dyDescent="0.2">
      <c r="A71" s="131" t="s">
        <v>309</v>
      </c>
      <c r="B71" s="131"/>
      <c r="C71" s="131"/>
      <c r="D71" s="131"/>
      <c r="E71" s="131"/>
      <c r="F71" s="131"/>
      <c r="G71" s="131"/>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row>
    <row r="72" spans="1:47" s="150" customFormat="1" ht="24.75" customHeight="1" x14ac:dyDescent="0.2">
      <c r="A72" s="34" t="s">
        <v>347</v>
      </c>
      <c r="B72" s="35" t="s">
        <v>267</v>
      </c>
      <c r="C72" s="113">
        <v>22</v>
      </c>
      <c r="D72" s="35" t="s">
        <v>28</v>
      </c>
      <c r="E72" s="128"/>
      <c r="F72" s="128"/>
      <c r="G72" s="128"/>
      <c r="H72" s="170"/>
      <c r="I72" s="170"/>
      <c r="J72" s="171">
        <f>C72*10^-6</f>
        <v>2.1999999999999999E-5</v>
      </c>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row>
    <row r="73" spans="1:47" s="150" customFormat="1" ht="24.75" customHeight="1" x14ac:dyDescent="0.2">
      <c r="A73" s="29" t="s">
        <v>296</v>
      </c>
      <c r="B73" s="105" t="s">
        <v>268</v>
      </c>
      <c r="C73" s="30">
        <v>2.5000000000000001E-2</v>
      </c>
      <c r="D73" s="105" t="s">
        <v>292</v>
      </c>
      <c r="E73" s="128"/>
      <c r="F73" s="128"/>
      <c r="G73" s="128"/>
      <c r="H73" s="170"/>
      <c r="I73" s="170"/>
      <c r="J73" s="172"/>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row>
    <row r="74" spans="1:47" s="150" customFormat="1" ht="44.25" customHeight="1" x14ac:dyDescent="0.2">
      <c r="A74" s="29" t="s">
        <v>348</v>
      </c>
      <c r="B74" s="105" t="s">
        <v>269</v>
      </c>
      <c r="C74" s="113">
        <f>4*4.7*0.7</f>
        <v>13.16</v>
      </c>
      <c r="D74" s="105" t="s">
        <v>28</v>
      </c>
      <c r="E74" s="128" t="s">
        <v>293</v>
      </c>
      <c r="F74" s="128"/>
      <c r="G74" s="128"/>
      <c r="H74" s="170"/>
      <c r="I74" s="170"/>
      <c r="J74" s="173">
        <f>C74*10^-6</f>
        <v>1.3159999999999999E-5</v>
      </c>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row>
    <row r="75" spans="1:47" s="150" customFormat="1" ht="27" customHeight="1" x14ac:dyDescent="0.2">
      <c r="A75" s="31" t="s">
        <v>297</v>
      </c>
      <c r="B75" s="32" t="s">
        <v>270</v>
      </c>
      <c r="C75" s="33">
        <v>3.5000000000000001E-3</v>
      </c>
      <c r="D75" s="32" t="s">
        <v>292</v>
      </c>
      <c r="E75" s="128"/>
      <c r="F75" s="128"/>
      <c r="G75" s="128"/>
      <c r="H75" s="170"/>
      <c r="I75" s="170"/>
      <c r="J75" s="172"/>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row>
    <row r="76" spans="1:47" s="150" customFormat="1" ht="27.75" customHeight="1" x14ac:dyDescent="0.2">
      <c r="A76" s="29" t="s">
        <v>349</v>
      </c>
      <c r="B76" s="129"/>
      <c r="C76" s="129"/>
      <c r="D76" s="129"/>
      <c r="E76" s="129"/>
      <c r="F76" s="129"/>
      <c r="G76" s="129"/>
      <c r="H76" s="170"/>
      <c r="I76" s="170"/>
      <c r="J76" s="172"/>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row>
    <row r="77" spans="1:47" s="150" customFormat="1" ht="24.75" customHeight="1" x14ac:dyDescent="0.2">
      <c r="A77" s="34" t="s">
        <v>271</v>
      </c>
      <c r="B77" s="35" t="s">
        <v>279</v>
      </c>
      <c r="C77" s="113">
        <v>22</v>
      </c>
      <c r="D77" s="35" t="s">
        <v>28</v>
      </c>
      <c r="E77" s="128"/>
      <c r="F77" s="128"/>
      <c r="G77" s="128"/>
      <c r="H77" s="170"/>
      <c r="I77" s="170"/>
      <c r="J77" s="171">
        <f>C77*10^-6</f>
        <v>2.1999999999999999E-5</v>
      </c>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row>
    <row r="78" spans="1:47" s="150" customFormat="1" ht="24.75" customHeight="1" x14ac:dyDescent="0.2">
      <c r="A78" s="29" t="s">
        <v>289</v>
      </c>
      <c r="B78" s="105" t="s">
        <v>272</v>
      </c>
      <c r="C78" s="30">
        <v>2.5000000000000001E-2</v>
      </c>
      <c r="D78" s="105" t="s">
        <v>292</v>
      </c>
      <c r="E78" s="128"/>
      <c r="F78" s="128"/>
      <c r="G78" s="128"/>
      <c r="H78" s="170"/>
      <c r="I78" s="170"/>
      <c r="J78" s="172"/>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row>
    <row r="79" spans="1:47" s="150" customFormat="1" ht="24.75" customHeight="1" x14ac:dyDescent="0.2">
      <c r="A79" s="29" t="s">
        <v>273</v>
      </c>
      <c r="B79" s="105" t="s">
        <v>274</v>
      </c>
      <c r="C79" s="113">
        <v>22</v>
      </c>
      <c r="D79" s="105" t="s">
        <v>28</v>
      </c>
      <c r="E79" s="128"/>
      <c r="F79" s="128"/>
      <c r="G79" s="128"/>
      <c r="H79" s="170"/>
      <c r="I79" s="170"/>
      <c r="J79" s="171">
        <f>C79*10^-6</f>
        <v>2.1999999999999999E-5</v>
      </c>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row>
    <row r="80" spans="1:47" s="150" customFormat="1" ht="24.75" customHeight="1" x14ac:dyDescent="0.2">
      <c r="A80" s="29" t="s">
        <v>298</v>
      </c>
      <c r="B80" s="105" t="s">
        <v>275</v>
      </c>
      <c r="C80" s="30">
        <v>3.5000000000000001E-3</v>
      </c>
      <c r="D80" s="105" t="s">
        <v>292</v>
      </c>
      <c r="E80" s="128"/>
      <c r="F80" s="128"/>
      <c r="G80" s="128"/>
      <c r="H80" s="170"/>
      <c r="I80" s="170"/>
      <c r="J80" s="172"/>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row>
    <row r="81" spans="1:47" s="150" customFormat="1" ht="33" customHeight="1" x14ac:dyDescent="0.2">
      <c r="A81" s="29" t="s">
        <v>299</v>
      </c>
      <c r="B81" s="105" t="s">
        <v>276</v>
      </c>
      <c r="C81" s="6" t="str">
        <f>IMSUM(C78,IMDIV(1,COMPLEX(0,(2*PI()*100000*J77))))</f>
        <v>0.025-0.0723431559508615i</v>
      </c>
      <c r="D81" s="105" t="s">
        <v>292</v>
      </c>
      <c r="E81" s="128"/>
      <c r="F81" s="128"/>
      <c r="G81" s="128"/>
      <c r="H81" s="170"/>
      <c r="I81" s="170"/>
      <c r="J81" s="172"/>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row>
    <row r="82" spans="1:47" s="150" customFormat="1" ht="33.75" customHeight="1" x14ac:dyDescent="0.2">
      <c r="A82" s="29" t="s">
        <v>300</v>
      </c>
      <c r="B82" s="105" t="s">
        <v>283</v>
      </c>
      <c r="C82" s="6" t="str">
        <f>IMSUM(C80,IMDIV(1,COMPLEX(0,(2*PI()*100000*J79))))</f>
        <v>0.0035-0.0723431559508615i</v>
      </c>
      <c r="D82" s="105" t="s">
        <v>292</v>
      </c>
      <c r="E82" s="128"/>
      <c r="F82" s="128"/>
      <c r="G82" s="128"/>
      <c r="H82" s="170"/>
      <c r="I82" s="170"/>
      <c r="J82" s="172"/>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row>
    <row r="83" spans="1:47" s="150" customFormat="1" ht="35.25" customHeight="1" x14ac:dyDescent="0.2">
      <c r="A83" s="29" t="s">
        <v>277</v>
      </c>
      <c r="B83" s="105" t="s">
        <v>284</v>
      </c>
      <c r="C83" s="7" t="str">
        <f>IMDIV(IMPRODUCT(C81,C82),IMSUM(C81,C82))</f>
        <v>0.00697354806069289-0.0369404559588941i</v>
      </c>
      <c r="D83" s="105" t="s">
        <v>292</v>
      </c>
      <c r="E83" s="128"/>
      <c r="F83" s="128"/>
      <c r="G83" s="128"/>
      <c r="H83" s="170"/>
      <c r="I83" s="170"/>
      <c r="J83" s="182"/>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row>
    <row r="84" spans="1:47" s="150" customFormat="1" ht="44.25" customHeight="1" x14ac:dyDescent="0.2">
      <c r="A84" s="37" t="s">
        <v>359</v>
      </c>
      <c r="B84" s="38" t="s">
        <v>282</v>
      </c>
      <c r="C84" s="39">
        <f>IMREAL(C83)</f>
        <v>6.9735480606928904E-3</v>
      </c>
      <c r="D84" s="38" t="s">
        <v>292</v>
      </c>
      <c r="E84" s="125" t="s">
        <v>342</v>
      </c>
      <c r="F84" s="125"/>
      <c r="G84" s="125"/>
      <c r="H84" s="170"/>
      <c r="I84" s="170"/>
      <c r="J84" s="172"/>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row>
    <row r="85" spans="1:47" s="150" customFormat="1" ht="47.25" customHeight="1" x14ac:dyDescent="0.2">
      <c r="A85" s="37" t="s">
        <v>360</v>
      </c>
      <c r="B85" s="38" t="s">
        <v>281</v>
      </c>
      <c r="C85" s="114">
        <f>J85*10^6</f>
        <v>43.084184794307021</v>
      </c>
      <c r="D85" s="38" t="s">
        <v>28</v>
      </c>
      <c r="E85" s="125"/>
      <c r="F85" s="125"/>
      <c r="G85" s="125"/>
      <c r="H85" s="170"/>
      <c r="I85" s="170"/>
      <c r="J85" s="171">
        <f>((1/(-(IMAGINARY(C83))))/(2*PI()*100000))</f>
        <v>4.3084184794307023E-5</v>
      </c>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row>
    <row r="86" spans="1:47" s="150" customFormat="1" ht="35.25" customHeight="1" x14ac:dyDescent="0.2">
      <c r="A86" s="99" t="s">
        <v>301</v>
      </c>
      <c r="B86" s="22" t="s">
        <v>29</v>
      </c>
      <c r="C86" s="111">
        <f>C74</f>
        <v>13.16</v>
      </c>
      <c r="D86" s="22" t="s">
        <v>28</v>
      </c>
      <c r="E86" s="126"/>
      <c r="F86" s="126"/>
      <c r="G86" s="126"/>
      <c r="H86" s="170"/>
      <c r="I86" s="170"/>
      <c r="J86" s="186">
        <f>C86*10^-6</f>
        <v>1.3159999999999999E-5</v>
      </c>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row>
    <row r="87" spans="1:47" s="150" customFormat="1" ht="24.75" customHeight="1" x14ac:dyDescent="0.2">
      <c r="A87" s="104" t="s">
        <v>358</v>
      </c>
      <c r="B87" s="8" t="s">
        <v>278</v>
      </c>
      <c r="C87" s="112">
        <f>C75</f>
        <v>3.5000000000000001E-3</v>
      </c>
      <c r="D87" s="9" t="s">
        <v>292</v>
      </c>
      <c r="E87" s="127"/>
      <c r="F87" s="127"/>
      <c r="G87" s="127"/>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row>
    <row r="88" spans="1:47" s="150" customFormat="1" ht="39" customHeight="1" x14ac:dyDescent="0.2">
      <c r="A88" s="104" t="s">
        <v>302</v>
      </c>
      <c r="B88" s="8" t="s">
        <v>76</v>
      </c>
      <c r="C88" s="112">
        <v>20000</v>
      </c>
      <c r="D88" s="8" t="s">
        <v>26</v>
      </c>
      <c r="E88" s="116" t="s">
        <v>188</v>
      </c>
      <c r="F88" s="116"/>
      <c r="G88" s="116"/>
      <c r="H88" s="170"/>
      <c r="I88" s="170"/>
      <c r="J88" s="181"/>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row>
    <row r="89" spans="1:47" s="150" customFormat="1" ht="27" customHeight="1" x14ac:dyDescent="0.2">
      <c r="A89" s="103" t="s">
        <v>203</v>
      </c>
      <c r="B89" s="9" t="s">
        <v>67</v>
      </c>
      <c r="C89" s="10">
        <f>('A8519 Data'!D24)/(C18/1000)</f>
        <v>8.5</v>
      </c>
      <c r="D89" s="9" t="s">
        <v>292</v>
      </c>
      <c r="E89" s="115" t="s">
        <v>175</v>
      </c>
      <c r="F89" s="115"/>
      <c r="G89" s="115"/>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row>
    <row r="90" spans="1:47" s="150" customFormat="1" ht="28.5" customHeight="1" x14ac:dyDescent="0.2">
      <c r="A90" s="122"/>
      <c r="B90" s="122"/>
      <c r="C90" s="122"/>
      <c r="D90" s="122"/>
      <c r="E90" s="122"/>
      <c r="F90" s="122"/>
      <c r="G90" s="122"/>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row>
    <row r="91" spans="1:47" s="150" customFormat="1" ht="25.5" customHeight="1" x14ac:dyDescent="0.2">
      <c r="A91" s="123" t="s">
        <v>200</v>
      </c>
      <c r="B91" s="123"/>
      <c r="C91" s="123"/>
      <c r="D91" s="123"/>
      <c r="E91" s="123"/>
      <c r="F91" s="123"/>
      <c r="G91" s="123"/>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row>
    <row r="92" spans="1:47" s="150" customFormat="1" ht="15" x14ac:dyDescent="0.25">
      <c r="A92" s="121" t="s">
        <v>350</v>
      </c>
      <c r="B92" s="121"/>
      <c r="C92" s="121"/>
      <c r="D92" s="121"/>
      <c r="E92" s="121"/>
      <c r="F92" s="121"/>
      <c r="G92" s="121"/>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row>
    <row r="93" spans="1:47" s="150" customFormat="1" ht="27.75" customHeight="1" x14ac:dyDescent="0.25">
      <c r="A93" s="124" t="s">
        <v>351</v>
      </c>
      <c r="B93" s="124"/>
      <c r="C93" s="124"/>
      <c r="D93" s="124"/>
      <c r="E93" s="124"/>
      <c r="F93" s="124"/>
      <c r="G93" s="124"/>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row>
    <row r="94" spans="1:47" s="150" customFormat="1" ht="25.5" customHeight="1" x14ac:dyDescent="0.25">
      <c r="A94" s="121" t="s">
        <v>352</v>
      </c>
      <c r="B94" s="121"/>
      <c r="C94" s="121"/>
      <c r="D94" s="121"/>
      <c r="E94" s="121"/>
      <c r="F94" s="121"/>
      <c r="G94" s="121"/>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row>
    <row r="95" spans="1:47" s="150" customFormat="1" ht="25.5" customHeight="1" x14ac:dyDescent="0.25">
      <c r="A95" s="120" t="s">
        <v>353</v>
      </c>
      <c r="B95" s="120"/>
      <c r="C95" s="120"/>
      <c r="D95" s="120"/>
      <c r="E95" s="120"/>
      <c r="F95" s="120"/>
      <c r="G95" s="12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row>
    <row r="96" spans="1:47" s="150" customFormat="1" ht="25.5" customHeight="1" x14ac:dyDescent="0.25">
      <c r="A96" s="120" t="s">
        <v>334</v>
      </c>
      <c r="B96" s="120"/>
      <c r="C96" s="120"/>
      <c r="D96" s="120"/>
      <c r="E96" s="120"/>
      <c r="F96" s="120"/>
      <c r="G96" s="12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row>
    <row r="97" spans="1:47" s="150" customFormat="1" ht="25.5" customHeight="1" x14ac:dyDescent="0.25">
      <c r="A97" s="121" t="s">
        <v>335</v>
      </c>
      <c r="B97" s="121"/>
      <c r="C97" s="121"/>
      <c r="D97" s="121"/>
      <c r="E97" s="121"/>
      <c r="F97" s="121"/>
      <c r="G97" s="121"/>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row>
    <row r="98" spans="1:47" s="150" customFormat="1" ht="25.5" customHeight="1" x14ac:dyDescent="0.2">
      <c r="A98" s="121"/>
      <c r="B98" s="121"/>
      <c r="C98" s="121"/>
      <c r="D98" s="121"/>
      <c r="E98" s="121"/>
      <c r="F98" s="121"/>
      <c r="G98" s="121"/>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row>
    <row r="99" spans="1:47" s="150" customFormat="1" ht="25.5" customHeight="1" x14ac:dyDescent="0.2">
      <c r="A99" s="11" t="s">
        <v>69</v>
      </c>
      <c r="B99" s="12" t="s">
        <v>69</v>
      </c>
      <c r="C99" s="13">
        <f>C17/1000</f>
        <v>0.1</v>
      </c>
      <c r="D99" s="12" t="s">
        <v>5</v>
      </c>
      <c r="E99" s="115"/>
      <c r="F99" s="115"/>
      <c r="G99" s="115"/>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row>
    <row r="100" spans="1:47" s="150" customFormat="1" ht="25.5" customHeight="1" x14ac:dyDescent="0.2">
      <c r="A100" s="11" t="s">
        <v>70</v>
      </c>
      <c r="B100" s="12" t="s">
        <v>70</v>
      </c>
      <c r="C100" s="13">
        <f>0.9*C17/1000</f>
        <v>0.09</v>
      </c>
      <c r="D100" s="12" t="s">
        <v>5</v>
      </c>
      <c r="E100" s="115"/>
      <c r="F100" s="115"/>
      <c r="G100" s="115"/>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row>
    <row r="101" spans="1:47" s="150" customFormat="1" ht="25.5" customHeight="1" x14ac:dyDescent="0.2">
      <c r="A101" s="11" t="s">
        <v>237</v>
      </c>
      <c r="B101" s="12" t="s">
        <v>152</v>
      </c>
      <c r="C101" s="110">
        <v>32.468000000000004</v>
      </c>
      <c r="D101" s="12" t="s">
        <v>3</v>
      </c>
      <c r="E101" s="115" t="s">
        <v>332</v>
      </c>
      <c r="F101" s="115"/>
      <c r="G101" s="115"/>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row>
    <row r="102" spans="1:47" s="150" customFormat="1" ht="21.75" customHeight="1" x14ac:dyDescent="0.2">
      <c r="A102" s="11" t="s">
        <v>238</v>
      </c>
      <c r="B102" s="12" t="s">
        <v>153</v>
      </c>
      <c r="C102" s="110">
        <v>32.17</v>
      </c>
      <c r="D102" s="12" t="s">
        <v>3</v>
      </c>
      <c r="E102" s="115" t="s">
        <v>333</v>
      </c>
      <c r="F102" s="115"/>
      <c r="G102" s="115"/>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row>
    <row r="103" spans="1:47" s="150" customFormat="1" ht="26.25" customHeight="1" x14ac:dyDescent="0.2">
      <c r="A103" s="11" t="s">
        <v>126</v>
      </c>
      <c r="B103" s="12" t="s">
        <v>71</v>
      </c>
      <c r="C103" s="1">
        <f>(C101-C102)/(C99-C100)</f>
        <v>29.800000000000157</v>
      </c>
      <c r="D103" s="12" t="s">
        <v>292</v>
      </c>
      <c r="E103" s="115" t="s">
        <v>122</v>
      </c>
      <c r="F103" s="115"/>
      <c r="G103" s="115"/>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row>
    <row r="104" spans="1:47" s="150" customFormat="1" ht="36" customHeight="1" x14ac:dyDescent="0.2">
      <c r="A104" s="119" t="s">
        <v>336</v>
      </c>
      <c r="B104" s="119"/>
      <c r="C104" s="119"/>
      <c r="D104" s="119"/>
      <c r="E104" s="119"/>
      <c r="F104" s="119"/>
      <c r="G104" s="119"/>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row>
    <row r="105" spans="1:47" s="150" customFormat="1" ht="35.25" customHeight="1" x14ac:dyDescent="0.2">
      <c r="A105" s="103" t="s">
        <v>369</v>
      </c>
      <c r="B105" s="9" t="s">
        <v>72</v>
      </c>
      <c r="C105" s="9">
        <v>8.0000000000000002E-3</v>
      </c>
      <c r="D105" s="9" t="s">
        <v>290</v>
      </c>
      <c r="E105" s="115" t="s">
        <v>384</v>
      </c>
      <c r="F105" s="115"/>
      <c r="G105" s="115"/>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row>
    <row r="106" spans="1:47" s="150" customFormat="1" ht="60.75" customHeight="1" x14ac:dyDescent="0.2">
      <c r="A106" s="103" t="s">
        <v>303</v>
      </c>
      <c r="B106" s="9" t="s">
        <v>73</v>
      </c>
      <c r="C106" s="40">
        <f>'Control Loop'!E36</f>
        <v>6.16385932978638</v>
      </c>
      <c r="D106" s="9" t="s">
        <v>74</v>
      </c>
      <c r="E106" s="115" t="s">
        <v>385</v>
      </c>
      <c r="F106" s="115"/>
      <c r="G106" s="115"/>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row>
    <row r="107" spans="1:47" s="150" customFormat="1" ht="29.25" customHeight="1" x14ac:dyDescent="0.2">
      <c r="A107" s="103" t="s">
        <v>304</v>
      </c>
      <c r="B107" s="9" t="s">
        <v>85</v>
      </c>
      <c r="C107" s="10">
        <f>(C34)/(C12*((C17)/1000))</f>
        <v>82.125</v>
      </c>
      <c r="D107" s="9" t="s">
        <v>292</v>
      </c>
      <c r="E107" s="115" t="s">
        <v>177</v>
      </c>
      <c r="F107" s="115"/>
      <c r="G107" s="115"/>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row>
    <row r="108" spans="1:47" s="150" customFormat="1" ht="36.75" customHeight="1" x14ac:dyDescent="0.2">
      <c r="A108" s="103" t="s">
        <v>310</v>
      </c>
      <c r="B108" s="9" t="s">
        <v>225</v>
      </c>
      <c r="C108" s="36">
        <f>(((10^((-C106-0.01)/20))*(Rs+Rd))/([0]!g*Rs))/1000</f>
        <v>0.27669218617132263</v>
      </c>
      <c r="D108" s="9" t="s">
        <v>291</v>
      </c>
      <c r="E108" s="118" t="s">
        <v>341</v>
      </c>
      <c r="F108" s="118"/>
      <c r="G108" s="118"/>
      <c r="H108" s="170"/>
      <c r="I108" s="170"/>
      <c r="J108" s="170"/>
      <c r="K108" s="181"/>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row>
    <row r="109" spans="1:47" s="150" customFormat="1" ht="31.5" customHeight="1" x14ac:dyDescent="0.2">
      <c r="A109" s="102" t="s">
        <v>89</v>
      </c>
      <c r="B109" s="106" t="s">
        <v>75</v>
      </c>
      <c r="C109" s="109">
        <v>0.28000000000000003</v>
      </c>
      <c r="D109" s="106" t="s">
        <v>291</v>
      </c>
      <c r="E109" s="118"/>
      <c r="F109" s="118"/>
      <c r="G109" s="118"/>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row>
    <row r="110" spans="1:47" s="150" customFormat="1" ht="39" customHeight="1" x14ac:dyDescent="0.2">
      <c r="A110" s="103" t="s">
        <v>311</v>
      </c>
      <c r="B110" s="9" t="s">
        <v>226</v>
      </c>
      <c r="C110" s="10">
        <f>1*10^9/(2*PI()*Rz*1000*(fc)/10)</f>
        <v>284.20525552124167</v>
      </c>
      <c r="D110" s="9" t="s">
        <v>80</v>
      </c>
      <c r="E110" s="118" t="s">
        <v>178</v>
      </c>
      <c r="F110" s="118"/>
      <c r="G110" s="118"/>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row>
    <row r="111" spans="1:47" s="150" customFormat="1" ht="39" customHeight="1" x14ac:dyDescent="0.2">
      <c r="A111" s="102" t="s">
        <v>79</v>
      </c>
      <c r="B111" s="106" t="s">
        <v>77</v>
      </c>
      <c r="C111" s="108">
        <v>330</v>
      </c>
      <c r="D111" s="106" t="s">
        <v>80</v>
      </c>
      <c r="E111" s="118" t="s">
        <v>115</v>
      </c>
      <c r="F111" s="118"/>
      <c r="G111" s="118"/>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row>
    <row r="112" spans="1:47" s="150" customFormat="1" ht="30" customHeight="1" x14ac:dyDescent="0.2">
      <c r="A112" s="11" t="s">
        <v>306</v>
      </c>
      <c r="B112" s="12" t="s">
        <v>81</v>
      </c>
      <c r="C112" s="14">
        <f>(1/(esr*Cout))/(2*PI())</f>
        <v>3455383.0458509629</v>
      </c>
      <c r="D112" s="12" t="s">
        <v>26</v>
      </c>
      <c r="E112" s="118" t="s">
        <v>99</v>
      </c>
      <c r="F112" s="118"/>
      <c r="G112" s="118"/>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row>
    <row r="113" spans="1:47" s="150" customFormat="1" ht="26.25" customHeight="1" x14ac:dyDescent="0.2">
      <c r="A113" s="103" t="s">
        <v>312</v>
      </c>
      <c r="B113" s="9" t="s">
        <v>227</v>
      </c>
      <c r="C113" s="15">
        <f>IF(fz&gt;fsw*10^6/2,((Cz*10^-9)*10^12)/(2*PI()*(C111*10^-9)*Rz*1000*((fsw*10^6)/2)-1),((Cz*10^-9)*10^12)/(2*PI()*(C111*10^-9)*Rz*1000*((fz))-1))</f>
        <v>2945.8085104605461</v>
      </c>
      <c r="D113" s="9" t="s">
        <v>82</v>
      </c>
      <c r="E113" s="118" t="s">
        <v>179</v>
      </c>
      <c r="F113" s="118"/>
      <c r="G113" s="118"/>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row>
    <row r="114" spans="1:47" s="150" customFormat="1" ht="29.25" customHeight="1" x14ac:dyDescent="0.2">
      <c r="A114" s="102" t="s">
        <v>83</v>
      </c>
      <c r="B114" s="106" t="s">
        <v>78</v>
      </c>
      <c r="C114" s="16">
        <v>100</v>
      </c>
      <c r="D114" s="106" t="s">
        <v>82</v>
      </c>
      <c r="E114" s="118" t="s">
        <v>111</v>
      </c>
      <c r="F114" s="118"/>
      <c r="G114" s="118"/>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row>
    <row r="115" spans="1:47" s="150" customFormat="1" ht="29.25" customHeight="1" x14ac:dyDescent="0.2">
      <c r="A115" s="102" t="s">
        <v>88</v>
      </c>
      <c r="B115" s="117"/>
      <c r="C115" s="117"/>
      <c r="D115" s="117"/>
      <c r="E115" s="117"/>
      <c r="F115" s="117"/>
      <c r="G115" s="117"/>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row>
    <row r="116" spans="1:47" s="150" customFormat="1" ht="32.25" customHeight="1" x14ac:dyDescent="0.2">
      <c r="A116" s="11" t="s">
        <v>305</v>
      </c>
      <c r="B116" s="12" t="s">
        <v>84</v>
      </c>
      <c r="C116" s="14">
        <f>((C89+C103+C107)/((C89+C103+C87)*C107*J86))/(2*3.142)</f>
        <v>462.92511926708249</v>
      </c>
      <c r="D116" s="12" t="s">
        <v>26</v>
      </c>
      <c r="E116" s="115" t="s">
        <v>337</v>
      </c>
      <c r="F116" s="115"/>
      <c r="G116" s="115"/>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row>
    <row r="117" spans="1:47" s="150" customFormat="1" ht="18.75" customHeight="1" x14ac:dyDescent="0.2">
      <c r="A117" s="11" t="s">
        <v>306</v>
      </c>
      <c r="B117" s="12" t="s">
        <v>103</v>
      </c>
      <c r="C117" s="14">
        <f>(1/(C87*J86))/(2*3.142)</f>
        <v>3454935.0707142293</v>
      </c>
      <c r="D117" s="12" t="s">
        <v>26</v>
      </c>
      <c r="E117" s="115" t="s">
        <v>99</v>
      </c>
      <c r="F117" s="115"/>
      <c r="G117" s="115"/>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row>
    <row r="118" spans="1:47" s="150" customFormat="1" ht="27" customHeight="1" x14ac:dyDescent="0.2">
      <c r="A118" s="103" t="s">
        <v>307</v>
      </c>
      <c r="B118" s="9" t="s">
        <v>86</v>
      </c>
      <c r="C118" s="10">
        <f>(((Req)/(((1-Dmax)^2)*Lout*10^-6))/(2*PI()))/1000000</f>
        <v>10.263043240343221</v>
      </c>
      <c r="D118" s="9" t="s">
        <v>8</v>
      </c>
      <c r="E118" s="115" t="s">
        <v>338</v>
      </c>
      <c r="F118" s="115"/>
      <c r="G118" s="115"/>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row>
    <row r="119" spans="1:47" s="150" customFormat="1" ht="21.75" customHeight="1" x14ac:dyDescent="0.2">
      <c r="A119" s="103" t="s">
        <v>308</v>
      </c>
      <c r="B119" s="9" t="s">
        <v>87</v>
      </c>
      <c r="C119" s="17">
        <f>(1/2)*C32</f>
        <v>0.17521033065936215</v>
      </c>
      <c r="D119" s="9" t="s">
        <v>8</v>
      </c>
      <c r="E119" s="115" t="s">
        <v>100</v>
      </c>
      <c r="F119" s="115"/>
      <c r="G119" s="115"/>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row>
    <row r="120" spans="1:47" s="150" customFormat="1" ht="21" customHeight="1" x14ac:dyDescent="0.2">
      <c r="A120" s="102" t="s">
        <v>119</v>
      </c>
      <c r="B120" s="9"/>
      <c r="C120" s="9"/>
      <c r="D120" s="9"/>
      <c r="E120" s="115"/>
      <c r="F120" s="115"/>
      <c r="G120" s="115"/>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row>
    <row r="121" spans="1:47" s="150" customFormat="1" ht="23.25" customHeight="1" x14ac:dyDescent="0.2">
      <c r="A121" s="103" t="s">
        <v>313</v>
      </c>
      <c r="B121" s="9" t="s">
        <v>101</v>
      </c>
      <c r="C121" s="10">
        <f>(1/(2*3.142*C109*1000*C111*10^-9))/1000</f>
        <v>1.7222327852499713</v>
      </c>
      <c r="D121" s="9" t="s">
        <v>139</v>
      </c>
      <c r="E121" s="115" t="s">
        <v>339</v>
      </c>
      <c r="F121" s="115"/>
      <c r="G121" s="115"/>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row>
    <row r="122" spans="1:47" s="150" customFormat="1" ht="27" customHeight="1" x14ac:dyDescent="0.2">
      <c r="A122" s="103" t="s">
        <v>314</v>
      </c>
      <c r="B122" s="9" t="s">
        <v>102</v>
      </c>
      <c r="C122" s="10">
        <f>(((C111*10^-9)+(C114*10^-12))/((C111*10^-9)*(C114*10^-12)*2*3.142*C109*1000))/1000</f>
        <v>5685.0904241101562</v>
      </c>
      <c r="D122" s="9" t="s">
        <v>139</v>
      </c>
      <c r="E122" s="115" t="s">
        <v>340</v>
      </c>
      <c r="F122" s="115"/>
      <c r="G122" s="115"/>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row>
    <row r="123" spans="1:47" s="150" customFormat="1" ht="24.75" customHeight="1" x14ac:dyDescent="0.2">
      <c r="A123" s="116" t="s">
        <v>315</v>
      </c>
      <c r="B123" s="116"/>
      <c r="C123" s="116"/>
      <c r="D123" s="116"/>
      <c r="E123" s="116"/>
      <c r="F123" s="116"/>
      <c r="G123" s="116"/>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row>
    <row r="124" spans="1:47" s="150" customFormat="1" ht="57.75" customHeight="1" x14ac:dyDescent="0.2">
      <c r="A124" s="116" t="s">
        <v>285</v>
      </c>
      <c r="B124" s="116"/>
      <c r="C124" s="116"/>
      <c r="D124" s="116"/>
      <c r="E124" s="116"/>
      <c r="F124" s="116"/>
      <c r="G124" s="116"/>
      <c r="H124" s="170"/>
      <c r="I124" s="172"/>
      <c r="J124" s="183"/>
      <c r="K124" s="187"/>
      <c r="L124" s="183"/>
      <c r="M124" s="172"/>
      <c r="N124" s="172"/>
      <c r="O124" s="172"/>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row>
    <row r="125" spans="1:47" s="150" customFormat="1" ht="50.25" customHeight="1" x14ac:dyDescent="0.2">
      <c r="A125" s="145"/>
      <c r="B125" s="146"/>
      <c r="C125" s="146"/>
      <c r="D125" s="146"/>
      <c r="E125" s="146"/>
      <c r="F125" s="146"/>
      <c r="G125" s="146"/>
      <c r="H125" s="170"/>
      <c r="I125" s="172"/>
      <c r="J125" s="183"/>
      <c r="K125" s="183"/>
      <c r="L125" s="183"/>
      <c r="M125" s="172"/>
      <c r="N125" s="172"/>
      <c r="O125" s="172"/>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row>
    <row r="126" spans="1:47" s="150" customFormat="1" ht="29.25" customHeight="1" x14ac:dyDescent="0.2">
      <c r="A126" s="41" t="s">
        <v>116</v>
      </c>
      <c r="B126" s="147"/>
      <c r="C126" s="147"/>
      <c r="D126" s="147"/>
      <c r="E126" s="147"/>
      <c r="F126" s="147"/>
      <c r="G126" s="147"/>
      <c r="H126" s="170"/>
      <c r="I126" s="172"/>
      <c r="J126" s="183"/>
      <c r="K126" s="183"/>
      <c r="L126" s="183"/>
      <c r="M126" s="172"/>
      <c r="N126" s="172"/>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row>
    <row r="127" spans="1:47" s="150" customFormat="1" ht="18" customHeight="1" x14ac:dyDescent="0.2">
      <c r="A127" s="42" t="s">
        <v>401</v>
      </c>
      <c r="B127" s="105"/>
      <c r="C127" s="36"/>
      <c r="D127" s="105"/>
      <c r="E127" s="97"/>
      <c r="F127" s="92"/>
      <c r="G127" s="92"/>
      <c r="H127" s="170"/>
      <c r="I127" s="172"/>
      <c r="J127" s="172"/>
      <c r="K127" s="172"/>
      <c r="L127" s="172"/>
      <c r="M127" s="172"/>
      <c r="N127" s="172"/>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row>
    <row r="128" spans="1:47" s="150" customFormat="1" ht="22.5" customHeight="1" x14ac:dyDescent="0.2">
      <c r="A128" s="100" t="s">
        <v>54</v>
      </c>
      <c r="B128" s="105" t="s">
        <v>55</v>
      </c>
      <c r="C128" s="96">
        <f>Vin_min</f>
        <v>8</v>
      </c>
      <c r="D128" s="96">
        <f>Vintyp</f>
        <v>12</v>
      </c>
      <c r="E128" s="96">
        <f>Vin_max</f>
        <v>18</v>
      </c>
      <c r="F128" s="105" t="s">
        <v>3</v>
      </c>
      <c r="G128" s="10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row>
    <row r="129" spans="1:47" s="150" customFormat="1" ht="22.5" customHeight="1" x14ac:dyDescent="0.2">
      <c r="A129" s="100" t="s">
        <v>34</v>
      </c>
      <c r="B129" s="105" t="s">
        <v>35</v>
      </c>
      <c r="C129" s="20">
        <v>28</v>
      </c>
      <c r="D129" s="152"/>
      <c r="E129" s="152"/>
      <c r="F129" s="105" t="s">
        <v>36</v>
      </c>
      <c r="G129" s="97" t="s">
        <v>186</v>
      </c>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row>
    <row r="130" spans="1:47" s="150" customFormat="1" ht="22.5" customHeight="1" x14ac:dyDescent="0.2">
      <c r="A130" s="100" t="s">
        <v>402</v>
      </c>
      <c r="B130" s="105" t="s">
        <v>38</v>
      </c>
      <c r="C130" s="20">
        <v>1.5</v>
      </c>
      <c r="D130" s="152"/>
      <c r="E130" s="152"/>
      <c r="F130" s="105"/>
      <c r="G130" s="97"/>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row>
    <row r="131" spans="1:47" ht="22.5" customHeight="1" x14ac:dyDescent="0.2">
      <c r="A131" s="100" t="s">
        <v>329</v>
      </c>
      <c r="B131" s="105" t="s">
        <v>58</v>
      </c>
      <c r="C131" s="36">
        <f>100*(1-(C128)/(Vout_nom))</f>
        <v>75.646879756468792</v>
      </c>
      <c r="D131" s="36">
        <f>100*(1-(D128)/(Vout_nom))</f>
        <v>63.470319634703202</v>
      </c>
      <c r="E131" s="36">
        <f>100*(1-(E128)/(Vout_nom))</f>
        <v>45.205479452054796</v>
      </c>
      <c r="F131" s="105" t="s">
        <v>6</v>
      </c>
      <c r="G131" s="97"/>
    </row>
    <row r="132" spans="1:47" ht="22.5" customHeight="1" x14ac:dyDescent="0.2">
      <c r="A132" s="100" t="s">
        <v>56</v>
      </c>
      <c r="B132" s="105" t="s">
        <v>57</v>
      </c>
      <c r="C132" s="40">
        <f>(ILEDt/1000)/(1-C131/100)</f>
        <v>1.6424999999999994</v>
      </c>
      <c r="D132" s="40">
        <f>(ILEDt/1000)/(1-D131/100)</f>
        <v>1.0950000000000002</v>
      </c>
      <c r="E132" s="40">
        <f>(ILEDt/1000)/(1-E131/100)</f>
        <v>0.73000000000000009</v>
      </c>
      <c r="F132" s="105" t="s">
        <v>5</v>
      </c>
      <c r="G132" s="97"/>
    </row>
    <row r="133" spans="1:47" ht="22.5" customHeight="1" x14ac:dyDescent="0.2">
      <c r="A133" s="100" t="s">
        <v>23</v>
      </c>
      <c r="B133" s="105" t="s">
        <v>218</v>
      </c>
      <c r="C133" s="24">
        <f>(C128*C131)/(fsw*Lout)/100</f>
        <v>0.70649831418056108</v>
      </c>
      <c r="D133" s="24">
        <f>(D128*D131)/(fsw*Lout)/100</f>
        <v>0.88916437730370435</v>
      </c>
      <c r="E133" s="24">
        <f>(E128*E131)/(fsw*Lout)/100</f>
        <v>0.94993460452949707</v>
      </c>
      <c r="F133" s="105" t="s">
        <v>202</v>
      </c>
      <c r="G133" s="97"/>
    </row>
    <row r="134" spans="1:47" ht="22.5" customHeight="1" x14ac:dyDescent="0.2">
      <c r="A134" s="100" t="s">
        <v>43</v>
      </c>
      <c r="B134" s="105" t="s">
        <v>44</v>
      </c>
      <c r="C134" s="43">
        <f>(((C132)^2)+((C133)^2)/12)*Rds_ON_typ*k*C131/100</f>
        <v>0.7771018354911603</v>
      </c>
      <c r="D134" s="43">
        <f>(((D132)^2)+((D133)^2)/12)*Rds_ON_typ*k*D131/100</f>
        <v>0.30106577444226007</v>
      </c>
      <c r="E134" s="43">
        <f>(((E132)^2)+((E133)^2)/12)*Rds_ON_typ*k*E131/100</f>
        <v>0.10308510267342735</v>
      </c>
      <c r="F134" s="9" t="s">
        <v>45</v>
      </c>
      <c r="G134" s="97"/>
    </row>
    <row r="135" spans="1:47" ht="22.5" customHeight="1" x14ac:dyDescent="0.2">
      <c r="A135" s="100" t="s">
        <v>46</v>
      </c>
      <c r="B135" s="105" t="s">
        <v>47</v>
      </c>
      <c r="C135" s="43">
        <f>(C132+C133/2)*(Vout_nom)*(tr*10^-9+tf*10^-9)*fsw*10^6/2</f>
        <v>0.16592120018542886</v>
      </c>
      <c r="D135" s="43">
        <f>(D132+D133/2)*(Vout_nom)*(tr*10^-9+tf*10^-9)*fsw*10^6/2</f>
        <v>0.12799670921452841</v>
      </c>
      <c r="E135" s="43">
        <f>(E132+E133/2)*(Vout_nom)*(tr*10^-9+tf*10^-9)*fsw*10^6/2</f>
        <v>0.10017773038544318</v>
      </c>
      <c r="F135" s="9" t="s">
        <v>45</v>
      </c>
      <c r="G135" s="97"/>
    </row>
    <row r="136" spans="1:47" ht="22.5" customHeight="1" x14ac:dyDescent="0.2">
      <c r="A136" s="100" t="s">
        <v>48</v>
      </c>
      <c r="B136" s="105" t="s">
        <v>49</v>
      </c>
      <c r="C136" s="44">
        <f>(npc*ILEDc*Vreg+(nls-1)*ILEDs*(Vreg+V_mismatch))/1000</f>
        <v>0.34075</v>
      </c>
      <c r="D136" s="44">
        <f>p_SINK</f>
        <v>0.34075</v>
      </c>
      <c r="E136" s="44">
        <f>p_SINK</f>
        <v>0.34075</v>
      </c>
      <c r="F136" s="9" t="s">
        <v>45</v>
      </c>
      <c r="G136" s="97"/>
    </row>
    <row r="137" spans="1:47" ht="22.5" customHeight="1" x14ac:dyDescent="0.2">
      <c r="A137" s="100" t="s">
        <v>286</v>
      </c>
      <c r="B137" s="105" t="s">
        <v>105</v>
      </c>
      <c r="C137" s="44">
        <f>C128*0.001</f>
        <v>8.0000000000000002E-3</v>
      </c>
      <c r="D137" s="44">
        <f t="shared" ref="D137:E137" si="0">D128*0.001</f>
        <v>1.2E-2</v>
      </c>
      <c r="E137" s="44">
        <f t="shared" si="0"/>
        <v>1.8000000000000002E-2</v>
      </c>
      <c r="F137" s="9" t="s">
        <v>45</v>
      </c>
      <c r="G137" s="97"/>
    </row>
    <row r="138" spans="1:47" ht="45" x14ac:dyDescent="0.25">
      <c r="A138" s="100" t="s">
        <v>180</v>
      </c>
      <c r="B138" s="105" t="s">
        <v>106</v>
      </c>
      <c r="C138" s="44">
        <f>Vout_nom*5*(10^-9)*fsw*10^6</f>
        <v>6.3951770690667181E-2</v>
      </c>
      <c r="D138" s="44">
        <f>Vout_nom*5*(10^-9)*fsw*10^6</f>
        <v>6.3951770690667181E-2</v>
      </c>
      <c r="E138" s="44">
        <f>Vout_nom*5*(10^-9)*fsw*10^6</f>
        <v>6.3951770690667181E-2</v>
      </c>
      <c r="F138" s="9" t="s">
        <v>45</v>
      </c>
      <c r="G138" s="97" t="s">
        <v>181</v>
      </c>
      <c r="J138" s="188"/>
      <c r="K138" s="189"/>
      <c r="L138" s="188"/>
    </row>
    <row r="139" spans="1:47" ht="22.5" customHeight="1" x14ac:dyDescent="0.2">
      <c r="A139" s="97" t="s">
        <v>50</v>
      </c>
      <c r="B139" s="96" t="s">
        <v>124</v>
      </c>
      <c r="C139" s="4">
        <f>C134+C135+C136+C137+C138</f>
        <v>1.3557248063672565</v>
      </c>
      <c r="D139" s="4">
        <f t="shared" ref="D139:E139" si="1">D134+D135+D136+D137+D138</f>
        <v>0.84576425434745561</v>
      </c>
      <c r="E139" s="4">
        <f t="shared" si="1"/>
        <v>0.62596460374953766</v>
      </c>
      <c r="F139" s="18" t="s">
        <v>45</v>
      </c>
      <c r="G139" s="97"/>
    </row>
    <row r="140" spans="1:47" ht="22.5" customHeight="1" x14ac:dyDescent="0.2">
      <c r="A140" s="97" t="s">
        <v>117</v>
      </c>
      <c r="B140" s="96" t="s">
        <v>60</v>
      </c>
      <c r="C140" s="5">
        <f>C139*Rth_JA</f>
        <v>37.960294578283182</v>
      </c>
      <c r="D140" s="5">
        <f>D139*Rth_JA</f>
        <v>23.681399121728756</v>
      </c>
      <c r="E140" s="5">
        <f>E139*Rth_JA</f>
        <v>17.527008904987056</v>
      </c>
      <c r="F140" s="18" t="s">
        <v>51</v>
      </c>
      <c r="G140" s="101" t="str">
        <f>IF(C140&gt;65,"De-rate the output power","      ")</f>
        <v xml:space="preserve">      </v>
      </c>
    </row>
    <row r="141" spans="1:47" ht="27" customHeight="1" x14ac:dyDescent="0.2">
      <c r="A141" s="138"/>
      <c r="B141" s="138"/>
      <c r="C141" s="138"/>
      <c r="D141" s="138"/>
      <c r="E141" s="138"/>
      <c r="F141" s="138"/>
      <c r="G141" s="138"/>
    </row>
    <row r="142" spans="1:47" ht="24.75" customHeight="1" x14ac:dyDescent="0.2">
      <c r="A142" s="45" t="s">
        <v>120</v>
      </c>
      <c r="B142" s="129"/>
      <c r="C142" s="129"/>
      <c r="D142" s="129"/>
      <c r="E142" s="129"/>
      <c r="F142" s="129"/>
      <c r="G142" s="129"/>
    </row>
    <row r="143" spans="1:47" ht="15" x14ac:dyDescent="0.2">
      <c r="A143" s="100" t="s">
        <v>316</v>
      </c>
      <c r="B143" s="105" t="s">
        <v>107</v>
      </c>
      <c r="C143" s="46">
        <f>(((C132)^2)+((ΔI_act)^2)/12)*Vd*(100-C131)/100</f>
        <v>0.26688331651709096</v>
      </c>
      <c r="D143" s="46">
        <f>(((D132)^2)+((ΔI_act)^2)/12)*Vd*(100-D131)/100</f>
        <v>0.18132497477563664</v>
      </c>
      <c r="E143" s="46">
        <f>(((E132)^2)+((ΔI_act)^2)/12)*Vd*(100-E131)/100</f>
        <v>0.12598746216345494</v>
      </c>
      <c r="F143" s="9" t="s">
        <v>45</v>
      </c>
      <c r="G143" s="97"/>
    </row>
    <row r="144" spans="1:47" ht="29.25" customHeight="1" x14ac:dyDescent="0.2">
      <c r="A144" s="100" t="s">
        <v>317</v>
      </c>
      <c r="B144" s="105" t="s">
        <v>108</v>
      </c>
      <c r="C144" s="46">
        <f>(C132)*(Vout_nom)*(5+5)*fsw/2/1000</f>
        <v>0.10504078335942081</v>
      </c>
      <c r="D144" s="46">
        <f>(D132)*(Vout_nom)*(5+5)*fsw/2/1000</f>
        <v>7.0027188906280582E-2</v>
      </c>
      <c r="E144" s="46">
        <f>(E132)*(Vout_nom)*(5+5)*fsw/2/1000</f>
        <v>4.668479260418705E-2</v>
      </c>
      <c r="F144" s="9" t="s">
        <v>45</v>
      </c>
      <c r="G144" s="97"/>
    </row>
    <row r="145" spans="1:13" ht="30" customHeight="1" x14ac:dyDescent="0.2">
      <c r="A145" s="100" t="s">
        <v>321</v>
      </c>
      <c r="B145" s="105" t="s">
        <v>322</v>
      </c>
      <c r="C145" s="46">
        <f>(((C132)^2)+((ΔI_act)^2)/12)*0.025*1.15</f>
        <v>7.8767066325971871E-2</v>
      </c>
      <c r="D145" s="46">
        <f>(((D132)^2)+((ΔI_act)^2)/12)*0.025*1.15</f>
        <v>3.5677105388471943E-2</v>
      </c>
      <c r="E145" s="46">
        <f>(((E132)^2)+((ΔI_act)^2)/12)*0.025*1.15</f>
        <v>1.6526011638471939E-2</v>
      </c>
      <c r="F145" s="9" t="s">
        <v>45</v>
      </c>
      <c r="G145" s="97"/>
    </row>
    <row r="146" spans="1:13" ht="27" customHeight="1" x14ac:dyDescent="0.2">
      <c r="A146" s="100" t="s">
        <v>318</v>
      </c>
      <c r="B146" s="105" t="s">
        <v>109</v>
      </c>
      <c r="C146" s="47">
        <v>3.5000000000000001E-3</v>
      </c>
      <c r="D146" s="46">
        <f>C146</f>
        <v>3.5000000000000001E-3</v>
      </c>
      <c r="E146" s="46">
        <f>C146</f>
        <v>3.5000000000000001E-3</v>
      </c>
      <c r="F146" s="9" t="s">
        <v>45</v>
      </c>
      <c r="G146" s="97" t="s">
        <v>110</v>
      </c>
    </row>
    <row r="147" spans="1:13" ht="31.5" customHeight="1" x14ac:dyDescent="0.2">
      <c r="A147" s="100" t="s">
        <v>319</v>
      </c>
      <c r="B147" s="105" t="s">
        <v>125</v>
      </c>
      <c r="C147" s="46">
        <f>(((C132)^2)+((ΔI_act)^2)/12)*R_SC*1.15</f>
        <v>7.5616383672932982E-2</v>
      </c>
      <c r="D147" s="46">
        <f>(((D132)^2)+((ΔI_act)^2)/12)*R_SC*1.15</f>
        <v>3.4250021172933062E-2</v>
      </c>
      <c r="E147" s="46">
        <f>(((E132)^2)+((ΔI_act)^2)/12)*R_SC*1.15</f>
        <v>1.5864971172933059E-2</v>
      </c>
      <c r="F147" s="9" t="s">
        <v>45</v>
      </c>
      <c r="G147" s="97"/>
    </row>
    <row r="148" spans="1:13" ht="23.25" customHeight="1" x14ac:dyDescent="0.2">
      <c r="A148" s="100" t="s">
        <v>320</v>
      </c>
      <c r="B148" s="105" t="s">
        <v>114</v>
      </c>
      <c r="C148" s="46">
        <f>(((C132)^2)+((ΔI_act)^2)/12)*0.015*1.15</f>
        <v>4.7260239795583123E-2</v>
      </c>
      <c r="D148" s="46">
        <f>(((D132)^2)+((ΔI_act)^2)/12)*0.015*1.15</f>
        <v>2.1406263233083166E-2</v>
      </c>
      <c r="E148" s="46">
        <f>(((E132)^2)+((ΔI_act)^2)/12)*0.015*1.15</f>
        <v>9.9156069830831622E-3</v>
      </c>
      <c r="F148" s="9" t="s">
        <v>45</v>
      </c>
      <c r="G148" s="97"/>
    </row>
    <row r="149" spans="1:13" ht="23.25" customHeight="1" x14ac:dyDescent="0.2">
      <c r="A149" s="100" t="s">
        <v>323</v>
      </c>
      <c r="B149" s="105" t="s">
        <v>328</v>
      </c>
      <c r="C149" s="47">
        <v>1E-3</v>
      </c>
      <c r="D149" s="46">
        <f>C149</f>
        <v>1E-3</v>
      </c>
      <c r="E149" s="46">
        <f>C149</f>
        <v>1E-3</v>
      </c>
      <c r="F149" s="9" t="s">
        <v>292</v>
      </c>
      <c r="G149" s="97" t="s">
        <v>110</v>
      </c>
    </row>
    <row r="150" spans="1:13" ht="35.25" customHeight="1" x14ac:dyDescent="0.2">
      <c r="A150" s="100" t="s">
        <v>324</v>
      </c>
      <c r="B150" s="105" t="s">
        <v>231</v>
      </c>
      <c r="C150" s="46">
        <f>(((C132)^2)+((ΔI_act)^2)/12)*C149*1.15</f>
        <v>3.1506826530388744E-3</v>
      </c>
      <c r="D150" s="46">
        <f>(((D132)^2)+((ΔI_act)^2)/12)*D149*1.15</f>
        <v>1.4270842155388777E-3</v>
      </c>
      <c r="E150" s="46">
        <f>(((E132)^2)+((ΔI_act)^2)/12)*E149*1.15</f>
        <v>6.6104046553887752E-4</v>
      </c>
      <c r="F150" s="9" t="s">
        <v>45</v>
      </c>
      <c r="G150" s="97"/>
    </row>
    <row r="151" spans="1:13" ht="34.5" customHeight="1" x14ac:dyDescent="0.2">
      <c r="A151" s="100" t="s">
        <v>325</v>
      </c>
      <c r="B151" s="105" t="s">
        <v>112</v>
      </c>
      <c r="C151" s="47">
        <v>5.0000000000000001E-4</v>
      </c>
      <c r="D151" s="46">
        <f>C151</f>
        <v>5.0000000000000001E-4</v>
      </c>
      <c r="E151" s="46">
        <f>C151</f>
        <v>5.0000000000000001E-4</v>
      </c>
      <c r="F151" s="9" t="s">
        <v>45</v>
      </c>
      <c r="G151" s="97" t="s">
        <v>110</v>
      </c>
    </row>
    <row r="152" spans="1:13" ht="30" customHeight="1" x14ac:dyDescent="0.2">
      <c r="A152" s="100" t="s">
        <v>326</v>
      </c>
      <c r="B152" s="105" t="s">
        <v>123</v>
      </c>
      <c r="C152" s="46">
        <f>C139+C143+C144+C145+C146+C147+C148+C150+C151</f>
        <v>1.9364432786912951</v>
      </c>
      <c r="D152" s="46">
        <f t="shared" ref="D152:E152" si="2">D139+D143+D144+D145+D146+D147+D148+D150+D151</f>
        <v>1.1938768920393998</v>
      </c>
      <c r="E152" s="46">
        <f t="shared" si="2"/>
        <v>0.8456044887772064</v>
      </c>
      <c r="F152" s="9" t="s">
        <v>45</v>
      </c>
      <c r="G152" s="97"/>
    </row>
    <row r="153" spans="1:13" ht="29.25" customHeight="1" x14ac:dyDescent="0.2">
      <c r="A153" s="97" t="s">
        <v>327</v>
      </c>
      <c r="B153" s="96" t="s">
        <v>113</v>
      </c>
      <c r="C153" s="4">
        <f>100*((ILEDc/1000)*nc*Vout_nom)/(((ILEDc/1000)*nc*Vout_nom)+C152)</f>
        <v>87.15583481530939</v>
      </c>
      <c r="D153" s="4">
        <f>100*((ILEDc/1000)*nc*Vout_nom)/(((ILEDc/1000)*nc*Vout_nom)+D152)</f>
        <v>91.670942194972781</v>
      </c>
      <c r="E153" s="4">
        <f>100*((ILEDc/1000)*nc*Vout_nom)/(((ILEDc/1000)*nc*Vout_nom)+E152)</f>
        <v>93.953750876797884</v>
      </c>
      <c r="F153" s="18" t="s">
        <v>6</v>
      </c>
      <c r="G153" s="97"/>
    </row>
    <row r="154" spans="1:13" ht="41.25" customHeight="1" x14ac:dyDescent="0.2">
      <c r="A154" s="148" t="s">
        <v>403</v>
      </c>
      <c r="B154" s="148"/>
      <c r="C154" s="148"/>
      <c r="D154" s="148"/>
      <c r="E154" s="148"/>
      <c r="F154" s="148"/>
      <c r="G154" s="148"/>
    </row>
    <row r="155" spans="1:13" ht="34.5" customHeight="1" x14ac:dyDescent="0.2">
      <c r="A155" s="153"/>
      <c r="B155" s="154"/>
      <c r="C155" s="154"/>
      <c r="D155" s="154"/>
      <c r="E155" s="155"/>
      <c r="F155" s="58"/>
      <c r="G155" s="58"/>
      <c r="K155" s="184"/>
      <c r="L155" s="184"/>
      <c r="M155" s="185"/>
    </row>
    <row r="156" spans="1:13" ht="54.75" customHeight="1" x14ac:dyDescent="0.25">
      <c r="A156" s="156"/>
      <c r="B156" s="156"/>
      <c r="C156" s="156"/>
      <c r="D156" s="156"/>
      <c r="E156" s="156"/>
      <c r="F156" s="58"/>
      <c r="G156" s="58"/>
      <c r="J156" s="188"/>
      <c r="K156" s="189"/>
      <c r="L156" s="188"/>
    </row>
    <row r="157" spans="1:13" ht="21.75" customHeight="1" x14ac:dyDescent="0.25">
      <c r="A157" s="156"/>
      <c r="B157" s="157"/>
      <c r="C157" s="156"/>
      <c r="D157" s="156"/>
      <c r="E157" s="156"/>
      <c r="J157" s="188"/>
      <c r="K157" s="189"/>
      <c r="L157" s="188"/>
    </row>
    <row r="158" spans="1:13" ht="14.25" x14ac:dyDescent="0.2">
      <c r="A158" s="156"/>
      <c r="B158" s="157"/>
      <c r="C158" s="156"/>
      <c r="D158" s="156"/>
      <c r="E158" s="156"/>
    </row>
    <row r="159" spans="1:13" ht="15" x14ac:dyDescent="0.25">
      <c r="A159" s="156"/>
      <c r="B159" s="157"/>
      <c r="C159" s="156"/>
      <c r="D159" s="156"/>
      <c r="E159" s="156"/>
      <c r="F159" s="158"/>
      <c r="G159" s="158"/>
    </row>
    <row r="160" spans="1:13" ht="15" x14ac:dyDescent="0.25">
      <c r="A160" s="156"/>
      <c r="B160" s="157"/>
      <c r="C160" s="156"/>
      <c r="D160" s="156"/>
      <c r="E160" s="156"/>
      <c r="F160" s="158"/>
      <c r="G160" s="158"/>
    </row>
    <row r="161" spans="1:7" ht="15" x14ac:dyDescent="0.25">
      <c r="A161" s="159"/>
      <c r="B161" s="157"/>
      <c r="C161" s="159"/>
      <c r="D161" s="159"/>
      <c r="E161" s="156"/>
      <c r="F161" s="158"/>
      <c r="G161" s="158"/>
    </row>
    <row r="162" spans="1:7" ht="15" x14ac:dyDescent="0.25">
      <c r="A162" s="159"/>
      <c r="B162" s="157"/>
      <c r="C162" s="159"/>
      <c r="D162" s="159"/>
      <c r="E162" s="156"/>
      <c r="F162" s="158"/>
      <c r="G162" s="158"/>
    </row>
    <row r="163" spans="1:7" ht="15" x14ac:dyDescent="0.25">
      <c r="A163" s="159"/>
      <c r="B163" s="159"/>
      <c r="C163" s="159"/>
      <c r="D163" s="159"/>
      <c r="E163" s="156"/>
      <c r="F163" s="158"/>
      <c r="G163" s="158"/>
    </row>
    <row r="164" spans="1:7" ht="15" x14ac:dyDescent="0.25">
      <c r="A164" s="160"/>
      <c r="B164" s="159"/>
      <c r="C164" s="159"/>
      <c r="D164" s="159"/>
      <c r="E164" s="156"/>
      <c r="F164" s="158"/>
      <c r="G164" s="158"/>
    </row>
    <row r="165" spans="1:7" ht="15" x14ac:dyDescent="0.25">
      <c r="A165" s="161"/>
      <c r="B165" s="161"/>
      <c r="C165" s="161"/>
      <c r="D165" s="161"/>
      <c r="E165" s="156"/>
      <c r="F165" s="158"/>
      <c r="G165" s="158"/>
    </row>
    <row r="166" spans="1:7" ht="15" x14ac:dyDescent="0.25">
      <c r="A166" s="161"/>
      <c r="B166" s="161"/>
      <c r="C166" s="161"/>
      <c r="D166" s="161"/>
      <c r="E166" s="156"/>
      <c r="F166" s="158"/>
      <c r="G166" s="158"/>
    </row>
    <row r="167" spans="1:7" ht="15" x14ac:dyDescent="0.25">
      <c r="A167" s="161"/>
      <c r="B167" s="161"/>
      <c r="C167" s="161"/>
      <c r="D167" s="161"/>
      <c r="E167" s="156"/>
      <c r="F167" s="158"/>
      <c r="G167" s="158"/>
    </row>
    <row r="168" spans="1:7" ht="15" x14ac:dyDescent="0.25">
      <c r="A168" s="161"/>
      <c r="B168" s="161"/>
      <c r="C168" s="161"/>
      <c r="D168" s="161"/>
      <c r="E168" s="156"/>
      <c r="F168" s="158"/>
      <c r="G168" s="158"/>
    </row>
    <row r="169" spans="1:7" ht="15" x14ac:dyDescent="0.25">
      <c r="A169" s="161"/>
      <c r="B169" s="161"/>
      <c r="C169" s="161"/>
      <c r="D169" s="161"/>
      <c r="E169" s="156"/>
      <c r="F169" s="158"/>
      <c r="G169" s="158"/>
    </row>
    <row r="170" spans="1:7" ht="15" x14ac:dyDescent="0.25">
      <c r="A170" s="161"/>
      <c r="B170" s="161"/>
      <c r="C170" s="161"/>
      <c r="D170" s="161"/>
      <c r="E170" s="156"/>
      <c r="F170" s="158"/>
      <c r="G170" s="158"/>
    </row>
    <row r="171" spans="1:7" ht="15" x14ac:dyDescent="0.25">
      <c r="A171" s="161"/>
      <c r="B171" s="161"/>
      <c r="C171" s="161"/>
      <c r="D171" s="161"/>
      <c r="E171" s="156"/>
      <c r="F171" s="158"/>
      <c r="G171" s="158"/>
    </row>
    <row r="172" spans="1:7" ht="15" x14ac:dyDescent="0.25">
      <c r="A172" s="161"/>
      <c r="B172" s="161"/>
      <c r="C172" s="161"/>
      <c r="D172" s="161"/>
      <c r="E172" s="156"/>
      <c r="F172" s="158"/>
      <c r="G172" s="158"/>
    </row>
    <row r="173" spans="1:7" ht="15" x14ac:dyDescent="0.25">
      <c r="A173" s="161"/>
      <c r="B173" s="161"/>
      <c r="C173" s="161"/>
      <c r="D173" s="161"/>
      <c r="E173" s="156"/>
      <c r="F173" s="158"/>
      <c r="G173" s="158"/>
    </row>
    <row r="174" spans="1:7" ht="15" x14ac:dyDescent="0.25">
      <c r="A174" s="161"/>
      <c r="B174" s="161"/>
      <c r="C174" s="161"/>
      <c r="D174" s="161"/>
      <c r="E174" s="156"/>
      <c r="F174" s="158"/>
      <c r="G174" s="158"/>
    </row>
    <row r="175" spans="1:7" ht="15" x14ac:dyDescent="0.25">
      <c r="A175" s="161"/>
      <c r="B175" s="161"/>
      <c r="C175" s="161"/>
      <c r="D175" s="161"/>
      <c r="E175" s="156"/>
      <c r="F175" s="158"/>
      <c r="G175" s="158"/>
    </row>
    <row r="176" spans="1:7" ht="15" x14ac:dyDescent="0.25">
      <c r="A176" s="161"/>
      <c r="B176" s="161"/>
      <c r="C176" s="161"/>
      <c r="D176" s="161"/>
      <c r="E176" s="156"/>
      <c r="F176" s="158"/>
      <c r="G176" s="158"/>
    </row>
    <row r="177" spans="1:7" ht="15" x14ac:dyDescent="0.25">
      <c r="A177" s="161"/>
      <c r="B177" s="161"/>
      <c r="C177" s="161"/>
      <c r="D177" s="161"/>
      <c r="E177" s="156"/>
      <c r="F177" s="158"/>
      <c r="G177" s="158"/>
    </row>
    <row r="178" spans="1:7" ht="15" x14ac:dyDescent="0.25">
      <c r="A178" s="161"/>
      <c r="B178" s="161"/>
      <c r="C178" s="161"/>
      <c r="D178" s="161"/>
      <c r="E178" s="156"/>
      <c r="F178" s="158"/>
      <c r="G178" s="158"/>
    </row>
    <row r="179" spans="1:7" ht="15" x14ac:dyDescent="0.25">
      <c r="A179" s="161"/>
      <c r="B179" s="161"/>
      <c r="C179" s="161"/>
      <c r="D179" s="161"/>
      <c r="E179" s="156"/>
      <c r="F179" s="158"/>
      <c r="G179" s="158"/>
    </row>
    <row r="180" spans="1:7" ht="15" x14ac:dyDescent="0.25">
      <c r="A180" s="161"/>
      <c r="B180" s="161"/>
      <c r="C180" s="161"/>
      <c r="D180" s="161"/>
      <c r="E180" s="156"/>
      <c r="F180" s="158"/>
      <c r="G180" s="158"/>
    </row>
    <row r="181" spans="1:7" ht="15" x14ac:dyDescent="0.25">
      <c r="A181" s="161"/>
      <c r="B181" s="161"/>
      <c r="C181" s="161"/>
      <c r="D181" s="161"/>
      <c r="E181" s="156"/>
      <c r="F181" s="158"/>
      <c r="G181" s="158"/>
    </row>
    <row r="182" spans="1:7" ht="15" x14ac:dyDescent="0.25">
      <c r="A182" s="161"/>
      <c r="B182" s="161"/>
      <c r="C182" s="161"/>
      <c r="D182" s="161"/>
      <c r="E182" s="156"/>
      <c r="F182" s="158"/>
      <c r="G182" s="158"/>
    </row>
    <row r="183" spans="1:7" ht="15" x14ac:dyDescent="0.25">
      <c r="A183" s="161"/>
      <c r="B183" s="161"/>
      <c r="C183" s="161"/>
      <c r="D183" s="161"/>
      <c r="E183" s="156"/>
      <c r="F183" s="158"/>
      <c r="G183" s="158"/>
    </row>
    <row r="184" spans="1:7" ht="15" x14ac:dyDescent="0.25">
      <c r="A184" s="161"/>
      <c r="B184" s="161"/>
      <c r="C184" s="161"/>
      <c r="D184" s="161"/>
      <c r="E184" s="156"/>
      <c r="F184" s="158"/>
      <c r="G184" s="158"/>
    </row>
    <row r="185" spans="1:7" ht="15" x14ac:dyDescent="0.25">
      <c r="A185" s="161"/>
      <c r="B185" s="161"/>
      <c r="C185" s="161"/>
      <c r="D185" s="161"/>
      <c r="E185" s="156"/>
      <c r="F185" s="158"/>
      <c r="G185" s="158"/>
    </row>
    <row r="186" spans="1:7" ht="15" x14ac:dyDescent="0.25">
      <c r="A186" s="161"/>
      <c r="B186" s="161"/>
      <c r="C186" s="161"/>
      <c r="D186" s="161"/>
      <c r="E186" s="156"/>
      <c r="F186" s="158"/>
      <c r="G186" s="158"/>
    </row>
    <row r="187" spans="1:7" ht="15" x14ac:dyDescent="0.25">
      <c r="A187" s="161"/>
      <c r="B187" s="161"/>
      <c r="C187" s="161"/>
      <c r="D187" s="161"/>
      <c r="E187" s="156"/>
      <c r="F187" s="158"/>
      <c r="G187" s="158"/>
    </row>
    <row r="188" spans="1:7" ht="15" x14ac:dyDescent="0.25">
      <c r="A188" s="161"/>
      <c r="B188" s="161"/>
      <c r="C188" s="161"/>
      <c r="D188" s="161"/>
      <c r="E188" s="156"/>
      <c r="F188" s="158"/>
      <c r="G188" s="158"/>
    </row>
    <row r="189" spans="1:7" ht="15" x14ac:dyDescent="0.25">
      <c r="A189" s="161"/>
      <c r="B189" s="161"/>
      <c r="C189" s="161"/>
      <c r="D189" s="161"/>
      <c r="E189" s="156"/>
      <c r="F189" s="158"/>
      <c r="G189" s="158"/>
    </row>
    <row r="190" spans="1:7" ht="15" x14ac:dyDescent="0.25">
      <c r="A190" s="161"/>
      <c r="B190" s="161"/>
      <c r="C190" s="161"/>
      <c r="D190" s="161"/>
      <c r="E190" s="156"/>
      <c r="F190" s="158"/>
      <c r="G190" s="158"/>
    </row>
    <row r="191" spans="1:7" ht="15" x14ac:dyDescent="0.25">
      <c r="A191" s="161"/>
      <c r="B191" s="161"/>
      <c r="C191" s="161"/>
      <c r="D191" s="161"/>
      <c r="E191" s="156"/>
      <c r="F191" s="158"/>
      <c r="G191" s="158"/>
    </row>
    <row r="192" spans="1:7" ht="15" x14ac:dyDescent="0.25">
      <c r="A192" s="161"/>
      <c r="B192" s="161"/>
      <c r="C192" s="161"/>
      <c r="D192" s="161"/>
      <c r="E192" s="156"/>
      <c r="F192" s="158"/>
      <c r="G192" s="158"/>
    </row>
    <row r="193" spans="1:7" ht="15" x14ac:dyDescent="0.25">
      <c r="A193" s="161"/>
      <c r="B193" s="161"/>
      <c r="C193" s="161"/>
      <c r="D193" s="161"/>
      <c r="E193" s="156"/>
      <c r="F193" s="158"/>
      <c r="G193" s="158"/>
    </row>
    <row r="194" spans="1:7" ht="15" x14ac:dyDescent="0.25">
      <c r="A194" s="161"/>
      <c r="B194" s="161"/>
      <c r="C194" s="161"/>
      <c r="D194" s="161"/>
      <c r="E194" s="156"/>
      <c r="F194" s="158"/>
      <c r="G194" s="158"/>
    </row>
    <row r="195" spans="1:7" ht="15" x14ac:dyDescent="0.25">
      <c r="A195" s="161"/>
      <c r="B195" s="161"/>
      <c r="C195" s="161"/>
      <c r="D195" s="161"/>
      <c r="E195" s="156"/>
      <c r="F195" s="158"/>
      <c r="G195" s="158"/>
    </row>
    <row r="196" spans="1:7" ht="15" x14ac:dyDescent="0.25">
      <c r="A196" s="161"/>
      <c r="B196" s="161"/>
      <c r="C196" s="161"/>
      <c r="D196" s="161"/>
      <c r="E196" s="156"/>
      <c r="F196" s="158"/>
      <c r="G196" s="158"/>
    </row>
    <row r="197" spans="1:7" ht="15" x14ac:dyDescent="0.25">
      <c r="A197" s="161"/>
      <c r="B197" s="161"/>
      <c r="C197" s="161"/>
      <c r="D197" s="161"/>
      <c r="E197" s="156"/>
      <c r="F197" s="158"/>
      <c r="G197" s="158"/>
    </row>
    <row r="198" spans="1:7" ht="15" x14ac:dyDescent="0.25">
      <c r="A198" s="161"/>
      <c r="B198" s="161"/>
      <c r="C198" s="161"/>
      <c r="D198" s="161"/>
      <c r="E198" s="156"/>
      <c r="F198" s="158"/>
      <c r="G198" s="158"/>
    </row>
    <row r="199" spans="1:7" ht="15" x14ac:dyDescent="0.25">
      <c r="A199" s="161"/>
      <c r="B199" s="161"/>
      <c r="C199" s="161"/>
      <c r="D199" s="161"/>
      <c r="E199" s="156"/>
      <c r="F199" s="158"/>
      <c r="G199" s="158"/>
    </row>
    <row r="200" spans="1:7" ht="15" x14ac:dyDescent="0.25">
      <c r="A200" s="161"/>
      <c r="B200" s="161"/>
      <c r="C200" s="161"/>
      <c r="D200" s="161"/>
      <c r="E200" s="156"/>
      <c r="F200" s="158"/>
      <c r="G200" s="158"/>
    </row>
    <row r="201" spans="1:7" ht="15" x14ac:dyDescent="0.25">
      <c r="A201" s="161"/>
      <c r="B201" s="161"/>
      <c r="C201" s="161"/>
      <c r="D201" s="161"/>
      <c r="E201" s="156"/>
      <c r="F201" s="158"/>
      <c r="G201" s="158"/>
    </row>
    <row r="202" spans="1:7" ht="15" x14ac:dyDescent="0.25">
      <c r="A202" s="161"/>
      <c r="B202" s="161"/>
      <c r="C202" s="161"/>
      <c r="D202" s="161"/>
      <c r="E202" s="156"/>
      <c r="F202" s="158"/>
      <c r="G202" s="158"/>
    </row>
    <row r="203" spans="1:7" ht="15" x14ac:dyDescent="0.25">
      <c r="A203" s="161"/>
      <c r="B203" s="161"/>
      <c r="C203" s="161"/>
      <c r="D203" s="161"/>
      <c r="E203" s="156"/>
      <c r="F203" s="158"/>
      <c r="G203" s="158"/>
    </row>
    <row r="204" spans="1:7" ht="15" x14ac:dyDescent="0.25">
      <c r="A204" s="161"/>
      <c r="B204" s="161"/>
      <c r="C204" s="161"/>
      <c r="D204" s="161"/>
      <c r="E204" s="156"/>
      <c r="F204" s="158"/>
      <c r="G204" s="158"/>
    </row>
    <row r="205" spans="1:7" ht="15" x14ac:dyDescent="0.25">
      <c r="A205" s="161"/>
      <c r="B205" s="161"/>
      <c r="C205" s="161"/>
      <c r="D205" s="161"/>
      <c r="E205" s="156"/>
      <c r="F205" s="158"/>
      <c r="G205" s="158"/>
    </row>
    <row r="206" spans="1:7" ht="15" x14ac:dyDescent="0.25">
      <c r="A206" s="161"/>
      <c r="B206" s="161"/>
      <c r="C206" s="161"/>
      <c r="D206" s="161"/>
      <c r="E206" s="156"/>
      <c r="F206" s="158"/>
      <c r="G206" s="158"/>
    </row>
    <row r="207" spans="1:7" ht="15" x14ac:dyDescent="0.25">
      <c r="A207" s="161"/>
      <c r="B207" s="161"/>
      <c r="C207" s="161"/>
      <c r="D207" s="161"/>
      <c r="E207" s="156"/>
      <c r="F207" s="158"/>
      <c r="G207" s="158"/>
    </row>
    <row r="208" spans="1:7" ht="15" x14ac:dyDescent="0.25">
      <c r="A208" s="161"/>
      <c r="B208" s="161"/>
      <c r="C208" s="161"/>
      <c r="D208" s="161"/>
      <c r="E208" s="156"/>
      <c r="F208" s="158"/>
      <c r="G208" s="158"/>
    </row>
    <row r="209" spans="1:7" ht="15" x14ac:dyDescent="0.25">
      <c r="A209" s="161"/>
      <c r="B209" s="161"/>
      <c r="C209" s="161"/>
      <c r="D209" s="161"/>
      <c r="E209" s="156"/>
      <c r="F209" s="158"/>
      <c r="G209" s="158"/>
    </row>
    <row r="210" spans="1:7" ht="15" x14ac:dyDescent="0.25">
      <c r="A210" s="161"/>
      <c r="B210" s="161"/>
      <c r="C210" s="161"/>
      <c r="D210" s="161"/>
      <c r="E210" s="156"/>
      <c r="F210" s="158"/>
      <c r="G210" s="158"/>
    </row>
    <row r="211" spans="1:7" ht="15" x14ac:dyDescent="0.25">
      <c r="A211" s="161"/>
      <c r="B211" s="161"/>
      <c r="C211" s="161"/>
      <c r="D211" s="161"/>
      <c r="E211" s="156"/>
      <c r="F211" s="158"/>
      <c r="G211" s="158"/>
    </row>
    <row r="212" spans="1:7" ht="15" x14ac:dyDescent="0.25">
      <c r="A212" s="161"/>
      <c r="B212" s="161"/>
      <c r="C212" s="161"/>
      <c r="D212" s="161"/>
      <c r="E212" s="156"/>
      <c r="F212" s="158"/>
      <c r="G212" s="158"/>
    </row>
    <row r="213" spans="1:7" ht="15" x14ac:dyDescent="0.25">
      <c r="A213" s="161"/>
      <c r="B213" s="161"/>
      <c r="C213" s="161"/>
      <c r="D213" s="161"/>
      <c r="E213" s="156"/>
      <c r="F213" s="158"/>
      <c r="G213" s="158"/>
    </row>
    <row r="214" spans="1:7" ht="15" x14ac:dyDescent="0.25">
      <c r="A214" s="161"/>
      <c r="B214" s="161"/>
      <c r="C214" s="161"/>
      <c r="D214" s="161"/>
      <c r="E214" s="156"/>
      <c r="F214" s="158"/>
      <c r="G214" s="158"/>
    </row>
    <row r="215" spans="1:7" ht="15" x14ac:dyDescent="0.25">
      <c r="A215" s="161"/>
      <c r="B215" s="161"/>
      <c r="C215" s="161"/>
      <c r="D215" s="161"/>
      <c r="E215" s="156"/>
      <c r="F215" s="158"/>
      <c r="G215" s="158"/>
    </row>
    <row r="216" spans="1:7" ht="15" x14ac:dyDescent="0.25">
      <c r="A216" s="161"/>
      <c r="B216" s="161"/>
      <c r="C216" s="161"/>
      <c r="D216" s="161"/>
      <c r="E216" s="156"/>
      <c r="F216" s="158"/>
      <c r="G216" s="158"/>
    </row>
    <row r="217" spans="1:7" ht="15" x14ac:dyDescent="0.25">
      <c r="A217" s="161"/>
      <c r="B217" s="161"/>
      <c r="C217" s="161"/>
      <c r="D217" s="161"/>
      <c r="E217" s="156"/>
      <c r="F217" s="158"/>
      <c r="G217" s="158"/>
    </row>
    <row r="218" spans="1:7" ht="15" x14ac:dyDescent="0.25">
      <c r="A218" s="161"/>
      <c r="B218" s="161"/>
      <c r="C218" s="161"/>
      <c r="D218" s="161"/>
      <c r="E218" s="156"/>
      <c r="F218" s="158"/>
      <c r="G218" s="158"/>
    </row>
    <row r="219" spans="1:7" ht="15" x14ac:dyDescent="0.25">
      <c r="A219" s="161"/>
      <c r="B219" s="161"/>
      <c r="C219" s="161"/>
      <c r="D219" s="161"/>
      <c r="E219" s="156"/>
      <c r="F219" s="158"/>
      <c r="G219" s="158"/>
    </row>
    <row r="220" spans="1:7" ht="15" x14ac:dyDescent="0.25">
      <c r="A220" s="161"/>
      <c r="B220" s="161"/>
      <c r="C220" s="161"/>
      <c r="D220" s="161"/>
      <c r="E220" s="156"/>
      <c r="F220" s="158"/>
      <c r="G220" s="158"/>
    </row>
    <row r="221" spans="1:7" ht="15" x14ac:dyDescent="0.25">
      <c r="A221" s="161"/>
      <c r="B221" s="161"/>
      <c r="C221" s="161"/>
      <c r="D221" s="161"/>
      <c r="E221" s="156"/>
      <c r="F221" s="158"/>
      <c r="G221" s="158"/>
    </row>
    <row r="222" spans="1:7" ht="15" x14ac:dyDescent="0.25">
      <c r="E222" s="158"/>
      <c r="F222" s="158"/>
      <c r="G222" s="158"/>
    </row>
    <row r="223" spans="1:7" ht="15" x14ac:dyDescent="0.25">
      <c r="E223" s="158"/>
      <c r="F223" s="158"/>
      <c r="G223" s="158"/>
    </row>
    <row r="224" spans="1:7" ht="15" x14ac:dyDescent="0.25">
      <c r="E224" s="158"/>
      <c r="F224" s="158"/>
      <c r="G224" s="158"/>
    </row>
    <row r="225" spans="5:7" ht="15" x14ac:dyDescent="0.25">
      <c r="E225" s="158"/>
      <c r="F225" s="158"/>
      <c r="G225" s="158"/>
    </row>
    <row r="226" spans="5:7" ht="15" x14ac:dyDescent="0.25">
      <c r="E226" s="158"/>
      <c r="F226" s="158"/>
      <c r="G226" s="158"/>
    </row>
    <row r="227" spans="5:7" ht="15" x14ac:dyDescent="0.25">
      <c r="E227" s="158"/>
      <c r="F227" s="158"/>
      <c r="G227" s="158"/>
    </row>
    <row r="228" spans="5:7" ht="15" x14ac:dyDescent="0.25">
      <c r="E228" s="158"/>
      <c r="F228" s="158"/>
      <c r="G228" s="158"/>
    </row>
    <row r="229" spans="5:7" ht="15" x14ac:dyDescent="0.25">
      <c r="E229" s="158"/>
      <c r="F229" s="158"/>
      <c r="G229" s="158"/>
    </row>
    <row r="230" spans="5:7" ht="15" x14ac:dyDescent="0.25">
      <c r="E230" s="158"/>
      <c r="F230" s="158"/>
      <c r="G230" s="158"/>
    </row>
    <row r="231" spans="5:7" ht="15" x14ac:dyDescent="0.25">
      <c r="E231" s="158"/>
      <c r="F231" s="158"/>
      <c r="G231" s="158"/>
    </row>
    <row r="232" spans="5:7" ht="15" x14ac:dyDescent="0.25">
      <c r="E232" s="158"/>
      <c r="F232" s="158"/>
      <c r="G232" s="158"/>
    </row>
    <row r="233" spans="5:7" ht="15" x14ac:dyDescent="0.25">
      <c r="E233" s="158"/>
      <c r="F233" s="158"/>
      <c r="G233" s="158"/>
    </row>
    <row r="234" spans="5:7" ht="15" x14ac:dyDescent="0.25">
      <c r="E234" s="158"/>
      <c r="F234" s="158"/>
      <c r="G234" s="158"/>
    </row>
    <row r="235" spans="5:7" ht="15" x14ac:dyDescent="0.25">
      <c r="E235" s="158"/>
      <c r="F235" s="158"/>
      <c r="G235" s="158"/>
    </row>
    <row r="236" spans="5:7" ht="15" x14ac:dyDescent="0.25">
      <c r="E236" s="158"/>
      <c r="F236" s="158"/>
      <c r="G236" s="158"/>
    </row>
    <row r="237" spans="5:7" ht="15" x14ac:dyDescent="0.25">
      <c r="E237" s="158"/>
      <c r="F237" s="158"/>
      <c r="G237" s="158"/>
    </row>
    <row r="238" spans="5:7" ht="15" x14ac:dyDescent="0.25">
      <c r="E238" s="158"/>
      <c r="F238" s="158"/>
      <c r="G238" s="158"/>
    </row>
    <row r="239" spans="5:7" ht="15" x14ac:dyDescent="0.25">
      <c r="E239" s="158"/>
      <c r="F239" s="158"/>
      <c r="G239" s="158"/>
    </row>
    <row r="240" spans="5:7" ht="15" x14ac:dyDescent="0.25">
      <c r="E240" s="158"/>
      <c r="F240" s="158"/>
      <c r="G240" s="158"/>
    </row>
    <row r="241" spans="5:7" ht="15" x14ac:dyDescent="0.25">
      <c r="E241" s="158"/>
      <c r="F241" s="158"/>
      <c r="G241" s="158"/>
    </row>
    <row r="242" spans="5:7" ht="15" x14ac:dyDescent="0.25">
      <c r="E242" s="158"/>
      <c r="F242" s="158"/>
      <c r="G242" s="158"/>
    </row>
    <row r="243" spans="5:7" ht="15" x14ac:dyDescent="0.25">
      <c r="E243" s="158"/>
      <c r="F243" s="158"/>
      <c r="G243" s="158"/>
    </row>
    <row r="244" spans="5:7" ht="15" x14ac:dyDescent="0.25">
      <c r="E244" s="158"/>
      <c r="F244" s="158"/>
      <c r="G244" s="158"/>
    </row>
    <row r="245" spans="5:7" ht="15" x14ac:dyDescent="0.25">
      <c r="E245" s="158"/>
      <c r="F245" s="158"/>
      <c r="G245" s="158"/>
    </row>
    <row r="246" spans="5:7" ht="15" x14ac:dyDescent="0.25">
      <c r="E246" s="158"/>
      <c r="F246" s="158"/>
      <c r="G246" s="158"/>
    </row>
    <row r="247" spans="5:7" ht="15" x14ac:dyDescent="0.25">
      <c r="E247" s="158"/>
      <c r="F247" s="158"/>
      <c r="G247" s="158"/>
    </row>
    <row r="248" spans="5:7" ht="15" x14ac:dyDescent="0.25">
      <c r="E248" s="158"/>
      <c r="F248" s="158"/>
      <c r="G248" s="158"/>
    </row>
    <row r="249" spans="5:7" ht="15" x14ac:dyDescent="0.25">
      <c r="E249" s="158"/>
      <c r="F249" s="158"/>
      <c r="G249" s="158"/>
    </row>
    <row r="250" spans="5:7" ht="15" x14ac:dyDescent="0.25">
      <c r="E250" s="158"/>
      <c r="F250" s="158"/>
      <c r="G250" s="158"/>
    </row>
    <row r="251" spans="5:7" ht="15" x14ac:dyDescent="0.25">
      <c r="E251" s="158"/>
      <c r="F251" s="158"/>
      <c r="G251" s="158"/>
    </row>
    <row r="252" spans="5:7" ht="15" x14ac:dyDescent="0.25">
      <c r="E252" s="158"/>
      <c r="F252" s="158"/>
      <c r="G252" s="158"/>
    </row>
    <row r="253" spans="5:7" ht="15" x14ac:dyDescent="0.25">
      <c r="E253" s="158"/>
      <c r="F253" s="158"/>
      <c r="G253" s="158"/>
    </row>
    <row r="254" spans="5:7" ht="15" x14ac:dyDescent="0.25">
      <c r="E254" s="158"/>
      <c r="F254" s="158"/>
      <c r="G254" s="158"/>
    </row>
    <row r="255" spans="5:7" ht="15" x14ac:dyDescent="0.25">
      <c r="E255" s="158"/>
      <c r="F255" s="158"/>
      <c r="G255" s="158"/>
    </row>
    <row r="256" spans="5:7" ht="15" x14ac:dyDescent="0.25">
      <c r="E256" s="158"/>
      <c r="F256" s="158"/>
      <c r="G256" s="158"/>
    </row>
    <row r="257" spans="5:7" ht="15" x14ac:dyDescent="0.25">
      <c r="E257" s="158"/>
      <c r="F257" s="158"/>
      <c r="G257" s="158"/>
    </row>
    <row r="258" spans="5:7" ht="15" x14ac:dyDescent="0.25">
      <c r="E258" s="158"/>
      <c r="F258" s="158"/>
      <c r="G258" s="158"/>
    </row>
    <row r="259" spans="5:7" ht="15" x14ac:dyDescent="0.25">
      <c r="E259" s="158"/>
      <c r="F259" s="158"/>
      <c r="G259" s="158"/>
    </row>
    <row r="260" spans="5:7" ht="15" x14ac:dyDescent="0.25">
      <c r="E260" s="158"/>
      <c r="F260" s="158"/>
      <c r="G260" s="158"/>
    </row>
    <row r="261" spans="5:7" ht="15" x14ac:dyDescent="0.25">
      <c r="E261" s="158"/>
      <c r="F261" s="158"/>
      <c r="G261" s="158"/>
    </row>
    <row r="262" spans="5:7" ht="15" x14ac:dyDescent="0.25">
      <c r="E262" s="158"/>
      <c r="F262" s="158"/>
      <c r="G262" s="158"/>
    </row>
    <row r="263" spans="5:7" ht="15" x14ac:dyDescent="0.25">
      <c r="E263" s="158"/>
      <c r="F263" s="158"/>
      <c r="G263" s="158"/>
    </row>
    <row r="264" spans="5:7" ht="15" x14ac:dyDescent="0.25">
      <c r="E264" s="158"/>
      <c r="F264" s="158"/>
      <c r="G264" s="158"/>
    </row>
    <row r="265" spans="5:7" ht="15" x14ac:dyDescent="0.25">
      <c r="E265" s="158"/>
      <c r="F265" s="158"/>
      <c r="G265" s="158"/>
    </row>
    <row r="266" spans="5:7" ht="15" x14ac:dyDescent="0.25">
      <c r="E266" s="158"/>
      <c r="F266" s="158"/>
      <c r="G266" s="158"/>
    </row>
    <row r="267" spans="5:7" ht="15" x14ac:dyDescent="0.25">
      <c r="E267" s="158"/>
      <c r="F267" s="158"/>
      <c r="G267" s="158"/>
    </row>
    <row r="268" spans="5:7" ht="15" x14ac:dyDescent="0.25">
      <c r="E268" s="158"/>
      <c r="F268" s="158"/>
      <c r="G268" s="158"/>
    </row>
    <row r="269" spans="5:7" ht="15" x14ac:dyDescent="0.25">
      <c r="E269" s="158"/>
      <c r="F269" s="158"/>
      <c r="G269" s="158"/>
    </row>
    <row r="270" spans="5:7" ht="15" x14ac:dyDescent="0.25">
      <c r="E270" s="158"/>
      <c r="F270" s="158"/>
      <c r="G270" s="158"/>
    </row>
    <row r="271" spans="5:7" ht="15" x14ac:dyDescent="0.25">
      <c r="E271" s="158"/>
      <c r="F271" s="158"/>
      <c r="G271" s="158"/>
    </row>
    <row r="272" spans="5:7" ht="15" x14ac:dyDescent="0.25">
      <c r="E272" s="158"/>
      <c r="F272" s="158"/>
      <c r="G272" s="158"/>
    </row>
    <row r="273" spans="6:7" ht="15" x14ac:dyDescent="0.25">
      <c r="F273" s="158"/>
      <c r="G273" s="158"/>
    </row>
    <row r="274" spans="6:7" ht="15" x14ac:dyDescent="0.25">
      <c r="F274" s="158"/>
      <c r="G274" s="158"/>
    </row>
    <row r="275" spans="6:7" ht="15" x14ac:dyDescent="0.25">
      <c r="F275" s="158"/>
      <c r="G275" s="158"/>
    </row>
  </sheetData>
  <sheetProtection password="CBF4" sheet="1" objects="1" scenarios="1" selectLockedCells="1"/>
  <mergeCells count="129">
    <mergeCell ref="A141:G141"/>
    <mergeCell ref="B142:G142"/>
    <mergeCell ref="A154:G154"/>
    <mergeCell ref="E10:G10"/>
    <mergeCell ref="E11:G11"/>
    <mergeCell ref="E12:G12"/>
    <mergeCell ref="E13:G13"/>
    <mergeCell ref="E14:G14"/>
    <mergeCell ref="E8:G8"/>
    <mergeCell ref="E9:G9"/>
    <mergeCell ref="A125:G125"/>
    <mergeCell ref="B126:G126"/>
    <mergeCell ref="E20:G20"/>
    <mergeCell ref="E21:G21"/>
    <mergeCell ref="E22:G22"/>
    <mergeCell ref="E23:G23"/>
    <mergeCell ref="E24:G24"/>
    <mergeCell ref="E15:G15"/>
    <mergeCell ref="E16:G16"/>
    <mergeCell ref="E17:G17"/>
    <mergeCell ref="E18:G18"/>
    <mergeCell ref="E19:G19"/>
    <mergeCell ref="E30:G30"/>
    <mergeCell ref="E31:G31"/>
    <mergeCell ref="E32:G32"/>
    <mergeCell ref="E33:G33"/>
    <mergeCell ref="E34:G34"/>
    <mergeCell ref="E25:G25"/>
    <mergeCell ref="E26:G26"/>
    <mergeCell ref="E27:G27"/>
    <mergeCell ref="E28:G28"/>
    <mergeCell ref="E29:G29"/>
    <mergeCell ref="E62:G62"/>
    <mergeCell ref="E63:G63"/>
    <mergeCell ref="E64:G64"/>
    <mergeCell ref="E55:G55"/>
    <mergeCell ref="E56:G56"/>
    <mergeCell ref="E57:G57"/>
    <mergeCell ref="E58:G58"/>
    <mergeCell ref="E59:G59"/>
    <mergeCell ref="E50:G50"/>
    <mergeCell ref="E51:G51"/>
    <mergeCell ref="E52:G52"/>
    <mergeCell ref="E53:G53"/>
    <mergeCell ref="E54:G54"/>
    <mergeCell ref="A1:G1"/>
    <mergeCell ref="A2:G2"/>
    <mergeCell ref="A3:G3"/>
    <mergeCell ref="A4:G4"/>
    <mergeCell ref="A5:G5"/>
    <mergeCell ref="A6:G6"/>
    <mergeCell ref="A7:G7"/>
    <mergeCell ref="E60:G60"/>
    <mergeCell ref="E61:G61"/>
    <mergeCell ref="E45:G45"/>
    <mergeCell ref="E46:G46"/>
    <mergeCell ref="E47:G47"/>
    <mergeCell ref="E48:G48"/>
    <mergeCell ref="E49:G49"/>
    <mergeCell ref="E40:G40"/>
    <mergeCell ref="E41:G41"/>
    <mergeCell ref="E42:G42"/>
    <mergeCell ref="E43:G43"/>
    <mergeCell ref="E44:G44"/>
    <mergeCell ref="E35:G35"/>
    <mergeCell ref="E36:G36"/>
    <mergeCell ref="E37:G37"/>
    <mergeCell ref="E38:G38"/>
    <mergeCell ref="E39:G39"/>
    <mergeCell ref="A69:G69"/>
    <mergeCell ref="A70:G70"/>
    <mergeCell ref="A71:G71"/>
    <mergeCell ref="E72:G72"/>
    <mergeCell ref="E73:G73"/>
    <mergeCell ref="E65:G65"/>
    <mergeCell ref="E66:G66"/>
    <mergeCell ref="E67:G67"/>
    <mergeCell ref="E68:G68"/>
    <mergeCell ref="E80:G80"/>
    <mergeCell ref="E81:G81"/>
    <mergeCell ref="E82:G82"/>
    <mergeCell ref="E83:G83"/>
    <mergeCell ref="E84:G84"/>
    <mergeCell ref="E74:G74"/>
    <mergeCell ref="E75:G75"/>
    <mergeCell ref="E77:G77"/>
    <mergeCell ref="E78:G78"/>
    <mergeCell ref="E79:G79"/>
    <mergeCell ref="B76:G76"/>
    <mergeCell ref="A90:G90"/>
    <mergeCell ref="A91:G91"/>
    <mergeCell ref="A92:G92"/>
    <mergeCell ref="A93:G93"/>
    <mergeCell ref="A94:G94"/>
    <mergeCell ref="E85:G85"/>
    <mergeCell ref="E86:G86"/>
    <mergeCell ref="E87:G87"/>
    <mergeCell ref="E88:G88"/>
    <mergeCell ref="E89:G89"/>
    <mergeCell ref="E100:G100"/>
    <mergeCell ref="E101:G101"/>
    <mergeCell ref="E102:G102"/>
    <mergeCell ref="E103:G103"/>
    <mergeCell ref="A104:G104"/>
    <mergeCell ref="A95:G95"/>
    <mergeCell ref="A96:G96"/>
    <mergeCell ref="A97:G97"/>
    <mergeCell ref="A98:G98"/>
    <mergeCell ref="E99:G99"/>
    <mergeCell ref="E110:G110"/>
    <mergeCell ref="E111:G111"/>
    <mergeCell ref="E112:G112"/>
    <mergeCell ref="E113:G113"/>
    <mergeCell ref="E114:G114"/>
    <mergeCell ref="E105:G105"/>
    <mergeCell ref="E106:G106"/>
    <mergeCell ref="E107:G107"/>
    <mergeCell ref="E108:G108"/>
    <mergeCell ref="E109:G109"/>
    <mergeCell ref="E120:G120"/>
    <mergeCell ref="E121:G121"/>
    <mergeCell ref="E122:G122"/>
    <mergeCell ref="A123:G123"/>
    <mergeCell ref="A124:G124"/>
    <mergeCell ref="B115:G115"/>
    <mergeCell ref="E116:G116"/>
    <mergeCell ref="E117:G117"/>
    <mergeCell ref="E118:G118"/>
    <mergeCell ref="E119:G119"/>
  </mergeCells>
  <phoneticPr fontId="9" type="noConversion"/>
  <conditionalFormatting sqref="C42">
    <cfRule type="cellIs" dxfId="10" priority="10" operator="greaterThan">
      <formula>$C$39</formula>
    </cfRule>
    <cfRule type="cellIs" dxfId="9" priority="11" operator="lessThanOrEqual">
      <formula>$C$39</formula>
    </cfRule>
  </conditionalFormatting>
  <conditionalFormatting sqref="C48">
    <cfRule type="cellIs" dxfId="8" priority="8" operator="greaterThan">
      <formula>$C$46</formula>
    </cfRule>
    <cfRule type="cellIs" dxfId="7" priority="9" operator="lessThanOrEqual">
      <formula>$C$46</formula>
    </cfRule>
  </conditionalFormatting>
  <conditionalFormatting sqref="C55">
    <cfRule type="cellIs" dxfId="6" priority="6" operator="lessThan">
      <formula>$C$53</formula>
    </cfRule>
    <cfRule type="cellIs" dxfId="5" priority="7" operator="greaterThanOrEqual">
      <formula>$C$53</formula>
    </cfRule>
  </conditionalFormatting>
  <conditionalFormatting sqref="C140:E140">
    <cfRule type="cellIs" dxfId="4" priority="4" operator="greaterThanOrEqual">
      <formula>65</formula>
    </cfRule>
    <cfRule type="cellIs" dxfId="3" priority="5" operator="lessThan">
      <formula>65</formula>
    </cfRule>
  </conditionalFormatting>
  <conditionalFormatting sqref="C50">
    <cfRule type="cellIs" dxfId="2" priority="3" operator="greaterThan">
      <formula>47</formula>
    </cfRule>
  </conditionalFormatting>
  <conditionalFormatting sqref="C40">
    <cfRule type="cellIs" dxfId="1" priority="1" operator="greaterThan">
      <formula>$C$38</formula>
    </cfRule>
    <cfRule type="cellIs" dxfId="0" priority="2" operator="lessThan">
      <formula>$C$38</formula>
    </cfRule>
  </conditionalFormatting>
  <pageMargins left="0.74803149606299213" right="0.51181102362204722" top="0.74803149606299213" bottom="0.23622047244094491" header="0.51181102362204722" footer="0.23622047244094491"/>
  <pageSetup scale="47" orientation="landscape" r:id="rId1"/>
  <headerFooter alignWithMargins="0">
    <oddHeader>&amp;L&amp;F&amp;C&amp;D&amp;R&amp;A</oddHeader>
  </headerFooter>
  <rowBreaks count="5" manualBreakCount="5">
    <brk id="34" max="15" man="1"/>
    <brk id="68" max="15" man="1"/>
    <brk id="108" max="15" man="1"/>
    <brk id="125" max="15" man="1"/>
    <brk id="155" max="4" man="1"/>
  </rowBreaks>
  <colBreaks count="1" manualBreakCount="1">
    <brk id="5" max="148" man="1"/>
  </colBreaks>
  <drawing r:id="rId2"/>
  <legacyDrawing r:id="rId3"/>
  <oleObjects>
    <mc:AlternateContent xmlns:mc="http://schemas.openxmlformats.org/markup-compatibility/2006">
      <mc:Choice Requires="x14">
        <oleObject progId="Visio.Drawing.11" shapeId="3086" r:id="rId4">
          <objectPr defaultSize="0" r:id="rId5">
            <anchor moveWithCells="1">
              <from>
                <xdr:col>7</xdr:col>
                <xdr:colOff>276225</xdr:colOff>
                <xdr:row>9</xdr:row>
                <xdr:rowOff>161925</xdr:rowOff>
              </from>
              <to>
                <xdr:col>15</xdr:col>
                <xdr:colOff>361950</xdr:colOff>
                <xdr:row>24</xdr:row>
                <xdr:rowOff>190500</xdr:rowOff>
              </to>
            </anchor>
          </objectPr>
        </oleObject>
      </mc:Choice>
      <mc:Fallback>
        <oleObject progId="Visio.Drawing.11" shapeId="3086"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L1438"/>
  <sheetViews>
    <sheetView zoomScale="106" zoomScaleNormal="106" workbookViewId="0"/>
  </sheetViews>
  <sheetFormatPr defaultRowHeight="12.75" x14ac:dyDescent="0.2"/>
  <cols>
    <col min="1" max="1" width="12.5703125" style="165" bestFit="1" customWidth="1"/>
    <col min="2" max="2" width="13.28515625" style="164" customWidth="1"/>
    <col min="3" max="3" width="14.42578125" style="164" customWidth="1"/>
    <col min="4" max="4" width="14" style="164" customWidth="1"/>
    <col min="5" max="5" width="14.140625" style="164" customWidth="1"/>
    <col min="6" max="6" width="18.42578125" style="164" customWidth="1"/>
    <col min="7" max="7" width="12.42578125" style="164" customWidth="1"/>
    <col min="8" max="8" width="13.42578125" style="164" customWidth="1"/>
    <col min="9" max="9" width="16.7109375" style="164" customWidth="1"/>
    <col min="10" max="10" width="18.42578125" style="164" customWidth="1"/>
    <col min="11" max="11" width="33.42578125" style="164" customWidth="1"/>
    <col min="12" max="12" width="35.28515625" style="164" customWidth="1"/>
    <col min="13" max="13" width="45.7109375" style="164" customWidth="1"/>
    <col min="14" max="14" width="30.28515625" style="164" customWidth="1"/>
    <col min="15" max="15" width="54.5703125" style="164" customWidth="1"/>
    <col min="16" max="16" width="51" style="164" customWidth="1"/>
    <col min="17" max="17" width="43.140625" style="164" customWidth="1"/>
    <col min="18" max="18" width="36.5703125" style="164" bestFit="1" customWidth="1"/>
    <col min="19" max="19" width="25.5703125" style="164" customWidth="1"/>
    <col min="20" max="20" width="53.28515625" style="164" customWidth="1"/>
    <col min="21" max="21" width="44.85546875" style="164" customWidth="1"/>
    <col min="22" max="38" width="9.140625" style="164"/>
    <col min="39" max="16384" width="9.140625" style="165"/>
  </cols>
  <sheetData>
    <row r="1" spans="1:21" ht="15" x14ac:dyDescent="0.25">
      <c r="A1" s="162"/>
      <c r="B1" s="163"/>
      <c r="C1" s="163"/>
      <c r="D1" s="163"/>
      <c r="E1" s="163"/>
      <c r="F1" s="163"/>
      <c r="G1" s="163"/>
      <c r="H1" s="163"/>
      <c r="I1" s="163"/>
      <c r="J1" s="163"/>
      <c r="K1" s="163"/>
      <c r="L1" s="163"/>
      <c r="M1" s="163"/>
      <c r="N1" s="163"/>
      <c r="O1" s="163"/>
      <c r="P1" s="163"/>
      <c r="Q1" s="163"/>
      <c r="R1" s="163"/>
      <c r="S1" s="163"/>
      <c r="T1" s="163"/>
      <c r="U1" s="163"/>
    </row>
    <row r="2" spans="1:21" ht="15" x14ac:dyDescent="0.25">
      <c r="A2" s="162" t="s">
        <v>137</v>
      </c>
      <c r="B2" s="163">
        <f>(1-Dnom)/R_SC*(Rs*Req)/(Rs+Rd+Req)</f>
        <v>87.167784522547691</v>
      </c>
      <c r="C2" s="163"/>
      <c r="D2" s="163"/>
      <c r="E2" s="163"/>
      <c r="F2" s="163"/>
      <c r="G2" s="163"/>
      <c r="H2" s="163"/>
      <c r="I2" s="163"/>
      <c r="J2" s="163"/>
      <c r="K2" s="163"/>
      <c r="L2" s="163"/>
      <c r="M2" s="163"/>
      <c r="N2" s="163"/>
      <c r="O2" s="163"/>
      <c r="P2" s="163"/>
      <c r="Q2" s="163"/>
      <c r="R2" s="163"/>
      <c r="S2" s="163"/>
      <c r="T2" s="163"/>
      <c r="U2" s="163"/>
    </row>
    <row r="3" spans="1:21" ht="15" x14ac:dyDescent="0.25">
      <c r="A3" s="162"/>
      <c r="B3" s="163"/>
      <c r="C3" s="163"/>
      <c r="D3" s="163"/>
      <c r="E3" s="163"/>
      <c r="F3" s="163"/>
      <c r="G3" s="163"/>
      <c r="H3" s="163"/>
      <c r="I3" s="163"/>
      <c r="J3" s="163"/>
      <c r="K3" s="163"/>
      <c r="L3" s="163"/>
      <c r="M3" s="163"/>
      <c r="N3" s="163"/>
      <c r="O3" s="163"/>
      <c r="P3" s="163"/>
      <c r="Q3" s="163"/>
      <c r="R3" s="163"/>
      <c r="S3" s="163"/>
      <c r="T3" s="163"/>
      <c r="U3" s="163"/>
    </row>
    <row r="4" spans="1:21" ht="15" x14ac:dyDescent="0.25">
      <c r="A4" s="162" t="s">
        <v>129</v>
      </c>
      <c r="B4" s="163">
        <f>1/(PI()*(0.5-Dnom+(1-Dnom)*IFSC))</f>
        <v>1.3948668176421988</v>
      </c>
      <c r="C4" s="163">
        <f>1/(PI()*(0.5-Dnom+(1-Dnom)*IFSC))</f>
        <v>1.3948668176421988</v>
      </c>
      <c r="D4" s="163"/>
      <c r="E4" s="163"/>
      <c r="F4" s="163"/>
      <c r="G4" s="163"/>
      <c r="H4" s="163"/>
      <c r="I4" s="163"/>
      <c r="J4" s="163"/>
      <c r="K4" s="163"/>
      <c r="L4" s="163"/>
      <c r="M4" s="163"/>
      <c r="N4" s="163"/>
      <c r="O4" s="163"/>
      <c r="P4" s="163"/>
      <c r="Q4" s="163"/>
      <c r="R4" s="163"/>
      <c r="S4" s="163"/>
      <c r="T4" s="163"/>
      <c r="U4" s="163"/>
    </row>
    <row r="5" spans="1:21" ht="15" x14ac:dyDescent="0.25">
      <c r="A5" s="162" t="s">
        <v>130</v>
      </c>
      <c r="B5" s="166">
        <f>Dmin</f>
        <v>0.45205479452054798</v>
      </c>
      <c r="C5" s="163"/>
      <c r="D5" s="163"/>
      <c r="E5" s="163"/>
      <c r="F5" s="163"/>
      <c r="G5" s="163"/>
      <c r="H5" s="163"/>
      <c r="I5" s="163"/>
      <c r="J5" s="163"/>
      <c r="K5" s="163"/>
      <c r="L5" s="163"/>
      <c r="M5" s="163"/>
      <c r="N5" s="163"/>
      <c r="O5" s="163"/>
      <c r="P5" s="163"/>
      <c r="Q5" s="163"/>
      <c r="R5" s="163"/>
      <c r="S5" s="163"/>
      <c r="T5" s="163"/>
      <c r="U5" s="163"/>
    </row>
    <row r="6" spans="1:21" ht="15" x14ac:dyDescent="0.25">
      <c r="A6" s="162" t="s">
        <v>131</v>
      </c>
      <c r="B6" s="166">
        <f>Dnom</f>
        <v>0.63909774436090228</v>
      </c>
      <c r="C6" s="163"/>
      <c r="D6" s="163"/>
      <c r="E6" s="163"/>
      <c r="F6" s="163"/>
      <c r="G6" s="163"/>
      <c r="H6" s="163"/>
      <c r="I6" s="163"/>
      <c r="J6" s="163"/>
      <c r="K6" s="163"/>
      <c r="L6" s="163"/>
      <c r="M6" s="163"/>
      <c r="N6" s="163"/>
      <c r="O6" s="163"/>
      <c r="P6" s="163"/>
      <c r="Q6" s="163"/>
      <c r="R6" s="163"/>
      <c r="S6" s="163"/>
      <c r="T6" s="163"/>
      <c r="U6" s="163"/>
    </row>
    <row r="7" spans="1:21" ht="15" x14ac:dyDescent="0.25">
      <c r="A7" s="162" t="s">
        <v>66</v>
      </c>
      <c r="B7" s="163">
        <f>Dmax</f>
        <v>0.75939849624060152</v>
      </c>
      <c r="C7" s="163"/>
      <c r="D7" s="163"/>
      <c r="E7" s="163"/>
      <c r="F7" s="163"/>
      <c r="G7" s="163"/>
      <c r="H7" s="163"/>
      <c r="I7" s="163"/>
      <c r="J7" s="163"/>
      <c r="K7" s="163"/>
      <c r="L7" s="163"/>
      <c r="M7" s="163"/>
      <c r="N7" s="163"/>
      <c r="O7" s="163"/>
      <c r="P7" s="163"/>
      <c r="Q7" s="163"/>
      <c r="R7" s="163"/>
      <c r="S7" s="163"/>
      <c r="T7" s="163"/>
      <c r="U7" s="163"/>
    </row>
    <row r="8" spans="1:21" ht="15" x14ac:dyDescent="0.25">
      <c r="A8" s="162" t="s">
        <v>132</v>
      </c>
      <c r="B8" s="163">
        <f>1-0.18/(Dmax)</f>
        <v>0.76297029702970298</v>
      </c>
      <c r="C8" s="163"/>
      <c r="D8" s="163"/>
      <c r="E8" s="163"/>
      <c r="F8" s="163"/>
      <c r="G8" s="163"/>
      <c r="H8" s="163"/>
      <c r="I8" s="163"/>
      <c r="J8" s="163"/>
      <c r="K8" s="163"/>
      <c r="L8" s="163"/>
      <c r="M8" s="163"/>
      <c r="N8" s="163"/>
      <c r="O8" s="163"/>
      <c r="P8" s="163"/>
      <c r="Q8" s="163"/>
      <c r="R8" s="163"/>
      <c r="S8" s="163"/>
      <c r="T8" s="163"/>
      <c r="U8" s="163"/>
    </row>
    <row r="9" spans="1:21" ht="15" x14ac:dyDescent="0.25">
      <c r="A9" s="162" t="s">
        <v>133</v>
      </c>
      <c r="B9" s="163">
        <f>Vin_min*(Dmax)/(Lout*10^-6*fsw*10^6)</f>
        <v>0.70923448410885592</v>
      </c>
      <c r="C9" s="163"/>
      <c r="D9" s="163"/>
      <c r="E9" s="163"/>
      <c r="F9" s="163"/>
      <c r="G9" s="163"/>
      <c r="H9" s="163"/>
      <c r="I9" s="163"/>
      <c r="J9" s="163"/>
      <c r="K9" s="163"/>
      <c r="L9" s="163"/>
      <c r="M9" s="163"/>
      <c r="N9" s="163"/>
      <c r="O9" s="163"/>
      <c r="P9" s="163"/>
      <c r="Q9" s="163"/>
      <c r="R9" s="163"/>
      <c r="S9" s="163"/>
      <c r="T9" s="163"/>
      <c r="U9" s="163"/>
    </row>
    <row r="10" spans="1:21" ht="15" x14ac:dyDescent="0.25">
      <c r="A10" s="162" t="s">
        <v>134</v>
      </c>
      <c r="B10" s="163">
        <f>CSC</f>
        <v>0.87568181818181834</v>
      </c>
      <c r="C10" s="163"/>
      <c r="D10" s="163"/>
      <c r="E10" s="163"/>
      <c r="F10" s="163"/>
      <c r="G10" s="163"/>
      <c r="H10" s="163"/>
      <c r="I10" s="163"/>
      <c r="J10" s="163"/>
      <c r="K10" s="163"/>
      <c r="L10" s="163"/>
      <c r="M10" s="163"/>
      <c r="N10" s="163"/>
      <c r="O10" s="163"/>
      <c r="P10" s="163"/>
      <c r="Q10" s="163"/>
      <c r="R10" s="163"/>
      <c r="S10" s="163"/>
      <c r="T10" s="163"/>
      <c r="U10" s="163"/>
    </row>
    <row r="11" spans="1:21" ht="15" x14ac:dyDescent="0.25">
      <c r="A11" s="162" t="s">
        <v>96</v>
      </c>
      <c r="B11" s="163">
        <f>ISC</f>
        <v>1.1680688710624143</v>
      </c>
      <c r="C11" s="163" t="s">
        <v>24</v>
      </c>
      <c r="D11" s="163"/>
      <c r="E11" s="163"/>
      <c r="F11" s="163"/>
      <c r="G11" s="163"/>
      <c r="H11" s="163"/>
      <c r="I11" s="163"/>
      <c r="J11" s="163"/>
      <c r="K11" s="163"/>
      <c r="L11" s="163"/>
      <c r="M11" s="163"/>
      <c r="N11" s="163"/>
      <c r="O11" s="163"/>
      <c r="P11" s="163"/>
      <c r="Q11" s="163"/>
      <c r="R11" s="163"/>
      <c r="S11" s="163"/>
      <c r="T11" s="163"/>
      <c r="U11" s="163"/>
    </row>
    <row r="12" spans="1:21" ht="15" x14ac:dyDescent="0.25">
      <c r="A12" s="162" t="s">
        <v>135</v>
      </c>
      <c r="B12" s="163">
        <f>ISC/CSC*FSC</f>
        <v>1.017723372806856</v>
      </c>
      <c r="C12" s="163"/>
      <c r="D12" s="163">
        <f>ISC/CSC</f>
        <v>1.3338964528094011</v>
      </c>
      <c r="E12" s="163"/>
      <c r="F12" s="163"/>
      <c r="G12" s="163"/>
      <c r="H12" s="163"/>
      <c r="I12" s="163"/>
      <c r="J12" s="163"/>
      <c r="K12" s="163"/>
      <c r="L12" s="163"/>
      <c r="M12" s="163"/>
      <c r="N12" s="163"/>
      <c r="O12" s="163"/>
      <c r="P12" s="163"/>
      <c r="Q12" s="163"/>
      <c r="R12" s="163"/>
      <c r="S12" s="163"/>
      <c r="T12" s="163"/>
      <c r="U12" s="163"/>
    </row>
    <row r="13" spans="1:21" ht="15" x14ac:dyDescent="0.25">
      <c r="A13" s="162"/>
      <c r="B13" s="163"/>
      <c r="C13" s="163"/>
      <c r="D13" s="163"/>
      <c r="E13" s="163"/>
      <c r="F13" s="163"/>
      <c r="G13" s="163"/>
      <c r="H13" s="163"/>
      <c r="I13" s="163"/>
      <c r="J13" s="163"/>
      <c r="K13" s="163"/>
      <c r="L13" s="163"/>
      <c r="M13" s="163"/>
      <c r="N13" s="163"/>
      <c r="O13" s="163"/>
      <c r="P13" s="163"/>
      <c r="Q13" s="163"/>
      <c r="R13" s="163"/>
      <c r="S13" s="163"/>
      <c r="T13" s="163"/>
      <c r="U13" s="163"/>
    </row>
    <row r="14" spans="1:21" ht="15" x14ac:dyDescent="0.25">
      <c r="A14" s="162" t="s">
        <v>136</v>
      </c>
      <c r="B14" s="163">
        <f>2*PI()*0.5*fsw*10^6</f>
        <v>1223198.8614055347</v>
      </c>
      <c r="C14" s="163"/>
      <c r="D14" s="163"/>
      <c r="E14" s="163"/>
      <c r="F14" s="163"/>
      <c r="G14" s="163"/>
      <c r="H14" s="163"/>
      <c r="I14" s="163"/>
      <c r="J14" s="163"/>
      <c r="K14" s="163"/>
      <c r="L14" s="163"/>
      <c r="M14" s="163"/>
      <c r="N14" s="163"/>
      <c r="O14" s="163"/>
      <c r="P14" s="163"/>
      <c r="Q14" s="163"/>
      <c r="R14" s="163"/>
      <c r="S14" s="163"/>
      <c r="T14" s="163"/>
      <c r="U14" s="163"/>
    </row>
    <row r="15" spans="1:21" ht="15" x14ac:dyDescent="0.25">
      <c r="A15" s="162"/>
      <c r="B15" s="163"/>
      <c r="C15" s="163"/>
      <c r="D15" s="163" t="s">
        <v>145</v>
      </c>
      <c r="E15" s="163"/>
      <c r="F15" s="163">
        <f>1/(2*PI()*(Rd+Rs+esr)*Req*Cout/(Req+Rd+Rs))</f>
        <v>462.98514324419244</v>
      </c>
      <c r="G15" s="167" t="s">
        <v>26</v>
      </c>
      <c r="H15" s="163"/>
      <c r="I15" s="163"/>
      <c r="J15" s="163"/>
      <c r="K15" s="163"/>
      <c r="L15" s="163"/>
      <c r="M15" s="163"/>
      <c r="N15" s="163"/>
      <c r="O15" s="163"/>
      <c r="P15" s="163"/>
      <c r="Q15" s="163"/>
      <c r="R15" s="163"/>
      <c r="S15" s="163"/>
      <c r="T15" s="163"/>
      <c r="U15" s="163"/>
    </row>
    <row r="16" spans="1:21" ht="15" x14ac:dyDescent="0.25">
      <c r="A16" s="162"/>
      <c r="B16" s="163"/>
      <c r="C16" s="163"/>
      <c r="D16" s="163" t="s">
        <v>143</v>
      </c>
      <c r="E16" s="163"/>
      <c r="F16" s="163">
        <f>1/(2*PI()*esr*Cout)/1000</f>
        <v>3455.3830458509633</v>
      </c>
      <c r="G16" s="167" t="s">
        <v>139</v>
      </c>
      <c r="H16" s="163">
        <f>F16*1000/10^7</f>
        <v>0.34553830458509632</v>
      </c>
      <c r="I16" s="163"/>
      <c r="J16" s="163"/>
      <c r="K16" s="163"/>
      <c r="L16" s="163"/>
      <c r="M16" s="163"/>
      <c r="N16" s="163"/>
      <c r="O16" s="163"/>
      <c r="P16" s="163"/>
      <c r="Q16" s="163"/>
      <c r="R16" s="163"/>
      <c r="S16" s="163"/>
      <c r="T16" s="163"/>
      <c r="U16" s="163"/>
    </row>
    <row r="17" spans="1:21" ht="15" x14ac:dyDescent="0.25">
      <c r="A17" s="162"/>
      <c r="B17" s="163"/>
      <c r="C17" s="163"/>
      <c r="D17" s="163" t="s">
        <v>146</v>
      </c>
      <c r="E17" s="163"/>
      <c r="F17" s="163">
        <f>1/(2*PI()/(ws))/1000</f>
        <v>194.67814517706907</v>
      </c>
      <c r="G17" s="167" t="s">
        <v>139</v>
      </c>
      <c r="H17" s="163"/>
      <c r="I17" s="163"/>
      <c r="J17" s="163"/>
      <c r="K17" s="163"/>
      <c r="L17" s="163"/>
      <c r="M17" s="163"/>
      <c r="N17" s="163"/>
      <c r="O17" s="163"/>
      <c r="P17" s="163"/>
      <c r="Q17" s="163"/>
      <c r="R17" s="163"/>
      <c r="S17" s="163"/>
      <c r="T17" s="163"/>
      <c r="U17" s="163"/>
    </row>
    <row r="18" spans="1:21" ht="15" x14ac:dyDescent="0.25">
      <c r="A18" s="162"/>
      <c r="B18" s="163"/>
      <c r="C18" s="163"/>
      <c r="D18" s="163" t="s">
        <v>144</v>
      </c>
      <c r="E18" s="163"/>
      <c r="F18" s="163">
        <f>1/(2*PI()*(1-Dmax)^2*Lout*10^-6/Req)/1000</f>
        <v>10263.043240343224</v>
      </c>
      <c r="G18" s="167" t="s">
        <v>139</v>
      </c>
      <c r="H18" s="163"/>
      <c r="I18" s="163"/>
      <c r="J18" s="163"/>
      <c r="K18" s="163"/>
      <c r="L18" s="163"/>
      <c r="M18" s="163"/>
      <c r="N18" s="163"/>
      <c r="O18" s="163"/>
      <c r="P18" s="163"/>
      <c r="Q18" s="163"/>
      <c r="R18" s="163"/>
      <c r="S18" s="163"/>
      <c r="T18" s="163"/>
      <c r="U18" s="163"/>
    </row>
    <row r="19" spans="1:21" ht="15" x14ac:dyDescent="0.25">
      <c r="A19" s="162" t="s">
        <v>71</v>
      </c>
      <c r="B19" s="163">
        <f>Rd</f>
        <v>29.800000000000157</v>
      </c>
      <c r="C19" s="163"/>
      <c r="D19" s="163"/>
      <c r="E19" s="163"/>
      <c r="F19" s="163"/>
      <c r="G19" s="163"/>
      <c r="H19" s="163"/>
      <c r="I19" s="163"/>
      <c r="J19" s="163"/>
      <c r="K19" s="163"/>
      <c r="L19" s="163"/>
      <c r="M19" s="163"/>
      <c r="N19" s="163"/>
      <c r="O19" s="163"/>
      <c r="P19" s="163"/>
      <c r="Q19" s="163"/>
      <c r="R19" s="163"/>
      <c r="S19" s="163"/>
      <c r="T19" s="163"/>
      <c r="U19" s="163"/>
    </row>
    <row r="20" spans="1:21" ht="15" x14ac:dyDescent="0.25">
      <c r="A20" s="162" t="s">
        <v>85</v>
      </c>
      <c r="B20" s="163">
        <f>Req</f>
        <v>82.125</v>
      </c>
      <c r="C20" s="163"/>
      <c r="D20" s="163"/>
      <c r="E20" s="163"/>
      <c r="F20" s="163"/>
      <c r="G20" s="163"/>
      <c r="H20" s="163"/>
      <c r="I20" s="163"/>
      <c r="J20" s="163"/>
      <c r="K20" s="163"/>
      <c r="L20" s="163"/>
      <c r="M20" s="163"/>
      <c r="N20" s="163"/>
      <c r="O20" s="163"/>
      <c r="P20" s="163"/>
      <c r="Q20" s="163"/>
      <c r="R20" s="163"/>
      <c r="S20" s="163"/>
      <c r="T20" s="163"/>
      <c r="U20" s="163"/>
    </row>
    <row r="21" spans="1:21" ht="15" x14ac:dyDescent="0.25">
      <c r="A21" s="162" t="s">
        <v>67</v>
      </c>
      <c r="B21" s="163">
        <f>Rs</f>
        <v>8.5</v>
      </c>
      <c r="C21" s="163"/>
      <c r="D21" s="163"/>
      <c r="E21" s="163"/>
      <c r="F21" s="163"/>
      <c r="G21" s="163"/>
      <c r="H21" s="163"/>
      <c r="I21" s="163"/>
      <c r="J21" s="163"/>
      <c r="K21" s="163"/>
      <c r="L21" s="163"/>
      <c r="M21" s="163"/>
      <c r="N21" s="163"/>
      <c r="O21" s="163"/>
      <c r="P21" s="163"/>
      <c r="Q21" s="163"/>
      <c r="R21" s="163"/>
      <c r="S21" s="163"/>
      <c r="T21" s="163"/>
      <c r="U21" s="163"/>
    </row>
    <row r="22" spans="1:21" ht="15" x14ac:dyDescent="0.25">
      <c r="A22" s="162" t="s">
        <v>138</v>
      </c>
      <c r="B22" s="163">
        <f>esr</f>
        <v>3.5000000000000001E-3</v>
      </c>
      <c r="C22" s="163"/>
      <c r="D22" s="163"/>
      <c r="E22" s="163"/>
      <c r="F22" s="163"/>
      <c r="G22" s="163"/>
      <c r="H22" s="163"/>
      <c r="I22" s="163"/>
      <c r="J22" s="163"/>
      <c r="K22" s="163"/>
      <c r="L22" s="163"/>
      <c r="M22" s="163"/>
      <c r="N22" s="163"/>
      <c r="O22" s="163"/>
      <c r="P22" s="163"/>
      <c r="Q22" s="163"/>
      <c r="R22" s="163"/>
      <c r="S22" s="163"/>
      <c r="T22" s="163"/>
      <c r="U22" s="163"/>
    </row>
    <row r="23" spans="1:21" ht="15" x14ac:dyDescent="0.25">
      <c r="A23" s="162" t="s">
        <v>182</v>
      </c>
      <c r="B23" s="163">
        <v>1.7000000000000001E-2</v>
      </c>
      <c r="C23" s="163"/>
      <c r="D23" s="163"/>
      <c r="E23" s="163"/>
      <c r="F23" s="163"/>
      <c r="G23" s="163"/>
      <c r="H23" s="163"/>
      <c r="I23" s="163"/>
      <c r="J23" s="163"/>
      <c r="K23" s="163"/>
      <c r="L23" s="163"/>
      <c r="M23" s="163"/>
      <c r="N23" s="163"/>
      <c r="O23" s="163"/>
      <c r="P23" s="163"/>
      <c r="Q23" s="163"/>
      <c r="R23" s="163"/>
      <c r="S23" s="163"/>
      <c r="T23" s="163"/>
      <c r="U23" s="163"/>
    </row>
    <row r="24" spans="1:21" ht="15" x14ac:dyDescent="0.25">
      <c r="A24" s="162"/>
      <c r="B24" s="163"/>
      <c r="C24" s="163"/>
      <c r="D24" s="163"/>
      <c r="E24" s="163"/>
      <c r="F24" s="163"/>
      <c r="G24" s="163"/>
      <c r="H24" s="163"/>
      <c r="I24" s="163"/>
      <c r="J24" s="163"/>
      <c r="K24" s="163"/>
      <c r="L24" s="163"/>
      <c r="M24" s="163"/>
      <c r="N24" s="163"/>
      <c r="O24" s="163"/>
      <c r="P24" s="163"/>
      <c r="Q24" s="163"/>
      <c r="R24" s="163"/>
      <c r="S24" s="163"/>
      <c r="T24" s="163"/>
      <c r="U24" s="163"/>
    </row>
    <row r="25" spans="1:21" ht="15" x14ac:dyDescent="0.25">
      <c r="A25" s="162" t="s">
        <v>29</v>
      </c>
      <c r="B25" s="163">
        <f>Cout</f>
        <v>1.3159999999999999E-5</v>
      </c>
      <c r="C25" s="163"/>
      <c r="D25" s="163"/>
      <c r="E25" s="163"/>
      <c r="F25" s="163"/>
      <c r="G25" s="163"/>
      <c r="H25" s="163"/>
      <c r="I25" s="163"/>
      <c r="J25" s="163"/>
      <c r="K25" s="163"/>
      <c r="L25" s="163"/>
      <c r="M25" s="163"/>
      <c r="N25" s="163"/>
      <c r="O25" s="163"/>
      <c r="P25" s="163"/>
      <c r="Q25" s="163"/>
      <c r="R25" s="163"/>
      <c r="S25" s="163"/>
      <c r="T25" s="163"/>
      <c r="U25" s="163"/>
    </row>
    <row r="26" spans="1:21" ht="15" x14ac:dyDescent="0.25">
      <c r="A26" s="162"/>
      <c r="B26" s="163"/>
      <c r="C26" s="163"/>
      <c r="D26" s="163"/>
      <c r="E26" s="163"/>
      <c r="F26" s="163"/>
      <c r="G26" s="163"/>
      <c r="H26" s="163"/>
      <c r="I26" s="163"/>
      <c r="J26" s="163"/>
      <c r="K26" s="163"/>
      <c r="L26" s="163"/>
      <c r="M26" s="163"/>
      <c r="N26" s="163"/>
      <c r="O26" s="163"/>
      <c r="P26" s="163"/>
      <c r="Q26" s="163"/>
      <c r="R26" s="163"/>
      <c r="S26" s="163"/>
      <c r="T26" s="163"/>
      <c r="U26" s="163"/>
    </row>
    <row r="27" spans="1:21" ht="15" x14ac:dyDescent="0.25">
      <c r="A27" s="162"/>
      <c r="B27" s="163"/>
      <c r="C27" s="163"/>
      <c r="D27" s="163"/>
      <c r="E27" s="163"/>
      <c r="F27" s="163"/>
      <c r="G27" s="163"/>
      <c r="H27" s="163"/>
      <c r="I27" s="163"/>
      <c r="J27" s="163"/>
      <c r="K27" s="163"/>
      <c r="L27" s="163"/>
      <c r="M27" s="163"/>
      <c r="N27" s="163"/>
      <c r="O27" s="163"/>
      <c r="P27" s="163"/>
      <c r="Q27" s="163"/>
      <c r="R27" s="163"/>
      <c r="S27" s="163"/>
      <c r="T27" s="163"/>
      <c r="U27" s="163"/>
    </row>
    <row r="28" spans="1:21" ht="15" x14ac:dyDescent="0.25">
      <c r="A28" s="162"/>
      <c r="B28" s="163"/>
      <c r="C28" s="163"/>
      <c r="D28" s="163"/>
      <c r="E28" s="163"/>
      <c r="F28" s="163"/>
      <c r="G28" s="163"/>
      <c r="H28" s="163"/>
      <c r="I28" s="163"/>
      <c r="J28" s="163"/>
      <c r="K28" s="163"/>
      <c r="L28" s="163"/>
      <c r="M28" s="163"/>
      <c r="N28" s="163"/>
      <c r="O28" s="163"/>
      <c r="P28" s="163"/>
      <c r="Q28" s="163"/>
      <c r="R28" s="163"/>
      <c r="S28" s="163"/>
      <c r="T28" s="163"/>
      <c r="U28" s="163"/>
    </row>
    <row r="29" spans="1:21" ht="15" x14ac:dyDescent="0.25">
      <c r="A29" s="162"/>
      <c r="B29" s="163"/>
      <c r="C29" s="163"/>
      <c r="D29" s="163"/>
      <c r="E29" s="163"/>
      <c r="F29" s="163"/>
      <c r="G29" s="163"/>
      <c r="H29" s="163"/>
      <c r="I29" s="163"/>
      <c r="J29" s="163"/>
      <c r="K29" s="163"/>
      <c r="L29" s="163"/>
      <c r="M29" s="163"/>
      <c r="N29" s="163"/>
      <c r="O29" s="163"/>
      <c r="P29" s="163"/>
      <c r="Q29" s="163"/>
      <c r="R29" s="163"/>
      <c r="S29" s="163"/>
      <c r="T29" s="163"/>
      <c r="U29" s="163"/>
    </row>
    <row r="30" spans="1:21" ht="15" x14ac:dyDescent="0.25">
      <c r="A30" s="162"/>
      <c r="B30" s="163"/>
      <c r="C30" s="163"/>
      <c r="D30" s="163"/>
      <c r="E30" s="168"/>
      <c r="F30" s="163"/>
      <c r="G30" s="163"/>
      <c r="H30" s="163"/>
      <c r="I30" s="163"/>
      <c r="J30" s="163"/>
      <c r="K30" s="163"/>
      <c r="L30" s="163"/>
      <c r="M30" s="163"/>
      <c r="N30" s="163"/>
      <c r="O30" s="163"/>
      <c r="P30" s="163"/>
      <c r="Q30" s="163"/>
      <c r="R30" s="163"/>
      <c r="S30" s="163"/>
      <c r="T30" s="163"/>
      <c r="U30" s="163"/>
    </row>
    <row r="31" spans="1:21" ht="15" x14ac:dyDescent="0.25">
      <c r="A31" s="162"/>
      <c r="B31" s="163"/>
      <c r="C31" s="163"/>
      <c r="D31" s="163"/>
      <c r="E31" s="163"/>
      <c r="F31" s="163"/>
      <c r="G31" s="163"/>
      <c r="H31" s="163"/>
      <c r="I31" s="163"/>
      <c r="J31" s="163"/>
      <c r="K31" s="163"/>
      <c r="L31" s="163"/>
      <c r="M31" s="163"/>
      <c r="N31" s="163"/>
      <c r="O31" s="163"/>
      <c r="P31" s="163"/>
      <c r="Q31" s="163"/>
      <c r="R31" s="163"/>
      <c r="S31" s="163"/>
      <c r="T31" s="163"/>
      <c r="U31" s="163"/>
    </row>
    <row r="32" spans="1:21" ht="15" x14ac:dyDescent="0.25">
      <c r="A32" s="162"/>
      <c r="B32" s="163"/>
      <c r="C32" s="163"/>
      <c r="D32" s="163"/>
      <c r="E32" s="163"/>
      <c r="F32" s="163"/>
      <c r="G32" s="163"/>
      <c r="H32" s="163"/>
      <c r="I32" s="163"/>
      <c r="J32" s="163"/>
      <c r="K32" s="163"/>
      <c r="L32" s="163"/>
      <c r="M32" s="163"/>
      <c r="N32" s="163"/>
      <c r="O32" s="163"/>
      <c r="P32" s="163"/>
      <c r="Q32" s="163"/>
      <c r="R32" s="163"/>
      <c r="S32" s="163"/>
      <c r="T32" s="163"/>
      <c r="U32" s="163"/>
    </row>
    <row r="33" spans="1:21" ht="15" x14ac:dyDescent="0.25">
      <c r="A33" s="162"/>
      <c r="B33" s="163"/>
      <c r="C33" s="163"/>
      <c r="D33" s="163"/>
      <c r="E33" s="163"/>
      <c r="F33" s="163"/>
      <c r="G33" s="163"/>
      <c r="H33" s="163"/>
      <c r="I33" s="163"/>
      <c r="J33" s="163"/>
      <c r="K33" s="163"/>
      <c r="L33" s="163"/>
      <c r="M33" s="163"/>
      <c r="N33" s="163"/>
      <c r="O33" s="163"/>
      <c r="P33" s="163"/>
      <c r="Q33" s="163"/>
      <c r="R33" s="163"/>
      <c r="S33" s="163"/>
      <c r="T33" s="163"/>
      <c r="U33" s="163"/>
    </row>
    <row r="34" spans="1:21" ht="15" x14ac:dyDescent="0.25">
      <c r="A34" s="162"/>
      <c r="B34" s="163"/>
      <c r="C34" s="163"/>
      <c r="D34" s="163"/>
      <c r="E34" s="163"/>
      <c r="F34" s="163"/>
      <c r="G34" s="163"/>
      <c r="H34" s="163"/>
      <c r="I34" s="163"/>
      <c r="J34" s="163"/>
      <c r="K34" s="163"/>
      <c r="L34" s="163"/>
      <c r="M34" s="163"/>
      <c r="N34" s="163"/>
      <c r="O34" s="163"/>
      <c r="P34" s="163"/>
      <c r="Q34" s="163"/>
      <c r="R34" s="163"/>
      <c r="S34" s="163"/>
      <c r="T34" s="163"/>
      <c r="U34" s="163"/>
    </row>
    <row r="35" spans="1:21" ht="34.5" customHeight="1" x14ac:dyDescent="0.25">
      <c r="A35" s="162"/>
      <c r="B35" s="168"/>
      <c r="C35" s="163"/>
      <c r="D35" s="163"/>
      <c r="E35" s="163"/>
      <c r="F35" s="163"/>
      <c r="G35" s="163"/>
      <c r="H35" s="163"/>
      <c r="I35" s="163"/>
      <c r="J35" s="163"/>
      <c r="K35" s="163"/>
      <c r="L35" s="163"/>
      <c r="M35" s="163"/>
      <c r="N35" s="163"/>
      <c r="O35" s="163"/>
      <c r="P35" s="163"/>
      <c r="Q35" s="163"/>
      <c r="R35" s="163"/>
      <c r="S35" s="163"/>
      <c r="T35" s="163"/>
      <c r="U35" s="163"/>
    </row>
    <row r="36" spans="1:21" ht="15" x14ac:dyDescent="0.25">
      <c r="A36" s="162"/>
      <c r="B36" s="163" t="s">
        <v>150</v>
      </c>
      <c r="C36" s="163">
        <f>fc</f>
        <v>20000</v>
      </c>
      <c r="D36" s="163">
        <f>C36/1000</f>
        <v>20</v>
      </c>
      <c r="E36" s="163">
        <f>20*LOG(IMABS(Q36))</f>
        <v>6.16385932978638</v>
      </c>
      <c r="F36" s="163">
        <f>180/PI()*IMARGUMENT(Q36)</f>
        <v>-92.710975172135804</v>
      </c>
      <c r="G36" s="163">
        <f>20*LOG(IMABS(U36))</f>
        <v>-6.0412286770333861</v>
      </c>
      <c r="H36" s="163">
        <f>180/PI()*IMARGUMENT(U36)</f>
        <v>174.87613455610557</v>
      </c>
      <c r="I36" s="163">
        <f>E36+G36</f>
        <v>0.1226306527529939</v>
      </c>
      <c r="J36" s="163">
        <f>F36+H36</f>
        <v>82.165159383969765</v>
      </c>
      <c r="K36" s="163" t="str">
        <f>COMPLEX(1,2*PI()*C36*esr*Cout)</f>
        <v>1+0.00578807030497384i</v>
      </c>
      <c r="L36" s="163" t="str">
        <f>COMPLEX(1,-2*PI()*C36*(1-Dmax)^2*Lout*10^-6/Req)</f>
        <v>1-0.00194873971897357i</v>
      </c>
      <c r="M36" s="163" t="str">
        <f>IMPRODUCT(K36,L36)</f>
        <v>1.0000112794425+0.00383933058600027i</v>
      </c>
      <c r="N36" s="163" t="str">
        <f>COMPLEX(1,2*PI()*C36*(Rd+Rs+esr)*Req*Cout/(Req+Rd+Rs))</f>
        <v>1+43.1979304127506i</v>
      </c>
      <c r="O36" s="163" t="str">
        <f>IMSUM(COMPLEX(1,2*PI()*C36/(Qd*ws)),IMPRODUCT(COMPLEX(0,2*PI()*C36/ws),COMPLEX(0,2*PI()*C36/ws)))</f>
        <v>0.989445793389056+0.073651238270449i</v>
      </c>
      <c r="P36" s="163" t="str">
        <f>IMPRODUCT(N36,O36)</f>
        <v>-2.19213527223071+42.8156617682797i</v>
      </c>
      <c r="Q36" s="163" t="str">
        <f>IMPRODUCT(Ap,IMDIV(M36,P36))</f>
        <v>-0.0961687156454068-2.03098467480265i</v>
      </c>
      <c r="R36" s="163" t="str">
        <f>IMSUM(Rz*10^3,IMDIV(1,COMPLEX(0,(2*PI()*C36*Cz*10^-9))))</f>
        <v>280-24.1143853169538i</v>
      </c>
      <c r="S36" s="163" t="str">
        <f>IMDIV(1,COMPLEX(0,(2*PI()*C36*Cp*10^-12)))</f>
        <v>-79577.4715459475i</v>
      </c>
      <c r="T36" s="163" t="str">
        <f>IMDIV(IMPRODUCT(R36,S36),IMSUM(R36,S36))</f>
        <v>279.826917854743-25.0913763217219i</v>
      </c>
      <c r="U36" s="163" t="str">
        <f>IMPRODUCT(-Rs*g/(Rs+Rd),T36)</f>
        <v>-0.49682063744445+0.0445486576991405i</v>
      </c>
    </row>
    <row r="37" spans="1:21" ht="15.75" x14ac:dyDescent="0.25">
      <c r="A37" s="162"/>
      <c r="B37" s="163"/>
      <c r="C37" s="169" t="s">
        <v>128</v>
      </c>
      <c r="D37" s="169" t="s">
        <v>139</v>
      </c>
      <c r="E37" s="169" t="s">
        <v>141</v>
      </c>
      <c r="F37" s="169" t="s">
        <v>147</v>
      </c>
      <c r="G37" s="169" t="s">
        <v>140</v>
      </c>
      <c r="H37" s="169" t="s">
        <v>148</v>
      </c>
      <c r="I37" s="169" t="s">
        <v>142</v>
      </c>
      <c r="J37" s="169" t="s">
        <v>149</v>
      </c>
      <c r="K37" s="169"/>
      <c r="L37" s="163"/>
      <c r="M37" s="163"/>
      <c r="N37" s="163"/>
      <c r="O37" s="163"/>
      <c r="P37" s="163"/>
      <c r="Q37" s="163"/>
      <c r="R37" s="163"/>
      <c r="S37" s="163"/>
      <c r="T37" s="163"/>
      <c r="U37" s="163"/>
    </row>
    <row r="38" spans="1:21" x14ac:dyDescent="0.2">
      <c r="B38" s="164">
        <v>1</v>
      </c>
      <c r="C38" s="164">
        <f>10^B38</f>
        <v>10</v>
      </c>
      <c r="D38" s="164">
        <f>C38/1000</f>
        <v>0.01</v>
      </c>
      <c r="E38" s="164">
        <f>20*LOG(IMABS(Q38))</f>
        <v>38.805094599168541</v>
      </c>
      <c r="F38" s="164">
        <f>IF(180/PI()*IMARGUMENT(Q38)&gt;0,180/PI()*IMARGUMENT(Q38)-360,180/PI()*IMARGUMENT(Q38))</f>
        <v>-1.2393371237079374</v>
      </c>
      <c r="G38" s="164">
        <f>20*LOG(IMABS(U38))</f>
        <v>38.649841300609175</v>
      </c>
      <c r="H38" s="164">
        <f>180/PI()*IMARGUMENT(U38)</f>
        <v>90.332535493320947</v>
      </c>
      <c r="I38" s="164">
        <f>E38+G38</f>
        <v>77.454935899777723</v>
      </c>
      <c r="J38" s="164">
        <f>F38+H38</f>
        <v>89.093198369613006</v>
      </c>
      <c r="K38" s="164" t="str">
        <f t="shared" ref="K38:K101" si="0">COMPLEX(1,2*PI()*C38*esr*Cout)</f>
        <v>1+2.89403515248692E-06i</v>
      </c>
      <c r="L38" s="164" t="str">
        <f t="shared" ref="L38:L101" si="1">COMPLEX(1,-2*PI()*C38*(1-Dmax)^2*Lout*10^-6/Req)</f>
        <v>1-9.74369859486783E-07i</v>
      </c>
      <c r="M38" s="164" t="str">
        <f>IMPRODUCT(K38,L38)</f>
        <v>1.00000000000282+1.91966529300014E-06i</v>
      </c>
      <c r="N38" s="164" t="str">
        <f t="shared" ref="N38:N69" si="2">COMPLEX(1,2*PI()*C38*(Rd+Rs+esr)*Req*Cout/(Req+Rd+Rs))</f>
        <v>1+0.0215989652063753i</v>
      </c>
      <c r="O38" s="164" t="str">
        <f t="shared" ref="O38:O101" si="3">IMSUM(COMPLEX(1,2*PI()*C38/(Qd*ws)),IMPRODUCT(COMPLEX(0,2*PI()*C38/ws),COMPLEX(0,2*PI()*C38/ws)))</f>
        <v>0.999999997361448+0.0000368256191352245i</v>
      </c>
      <c r="P38" s="164" t="str">
        <f>IMPRODUCT(N38,O38)</f>
        <v>0.999999201966182+0.0216357907685205i</v>
      </c>
      <c r="Q38" s="164" t="str">
        <f t="shared" ref="Q38:Q101" si="4">IMPRODUCT(Ap,IMDIV(M38,P38))</f>
        <v>87.1270728097829-1.88489728882728i</v>
      </c>
      <c r="R38" s="164" t="str">
        <f t="shared" ref="R38:R101" si="5">IMSUM(Rz*10^3,IMDIV(1,COMPLEX(0,(2*PI()*C38*Cz*10^-9))))</f>
        <v>280-48228.7706339078i</v>
      </c>
      <c r="S38" s="164" t="str">
        <f t="shared" ref="S38:S101" si="6">IMDIV(1,COMPLEX(0,(2*PI()*C38*Cp*10^-12)))</f>
        <v>-159154943.091895i</v>
      </c>
      <c r="T38" s="164" t="str">
        <f>IMDIV(IMPRODUCT(R38,S38),IMSUM(R38,S38))</f>
        <v>279.83038013327-48214.1607744612i</v>
      </c>
      <c r="U38" s="164" t="str">
        <f t="shared" ref="U38:U101" si="7">IMPRODUCT(-Rs*g/(Rs+Rd),T38)</f>
        <v>-0.496826784570817+85.6021653436906i</v>
      </c>
    </row>
    <row r="39" spans="1:21" x14ac:dyDescent="0.2">
      <c r="B39" s="164">
        <f>B38+0.005</f>
        <v>1.0049999999999999</v>
      </c>
      <c r="C39" s="164">
        <f>10^B39</f>
        <v>10.115794542598987</v>
      </c>
      <c r="D39" s="164">
        <f t="shared" ref="D39:D102" si="8">C39/1000</f>
        <v>1.0115794542598987E-2</v>
      </c>
      <c r="E39" s="164">
        <f t="shared" ref="E39:E102" si="9">20*LOG(IMABS(Q39))</f>
        <v>38.805047429056621</v>
      </c>
      <c r="F39" s="164">
        <f t="shared" ref="F39:F102" si="10">IF(180/PI()*IMARGUMENT(Q39)&gt;0,180/PI()*IMARGUMENT(Q39)-360,180/PI()*IMARGUMENT(Q39))</f>
        <v>-1.2536834393521987</v>
      </c>
      <c r="G39" s="164">
        <f t="shared" ref="G39:G102" si="11">20*LOG(IMABS(U39))</f>
        <v>38.549844710169829</v>
      </c>
      <c r="H39" s="164">
        <f t="shared" ref="H39:H102" si="12">180/PI()*IMARGUMENT(U39)</f>
        <v>90.336385984798525</v>
      </c>
      <c r="I39" s="164">
        <f t="shared" ref="I39:I102" si="13">E39+G39</f>
        <v>77.35489213922645</v>
      </c>
      <c r="J39" s="164">
        <f t="shared" ref="J39:J102" si="14">F39+H39</f>
        <v>89.082702545446324</v>
      </c>
      <c r="K39" s="164" t="str">
        <f t="shared" si="0"/>
        <v>1+2.92754650016168E-06i</v>
      </c>
      <c r="L39" s="164" t="str">
        <f t="shared" si="1"/>
        <v>1-9.85652530706934E-07i</v>
      </c>
      <c r="M39" s="164" t="str">
        <f>IMPRODUCT(K39,L39)</f>
        <v>1.00000000000289+1.94189396945475E-06i</v>
      </c>
      <c r="N39" s="164" t="str">
        <f t="shared" si="2"/>
        <v>1+0.0218490694360437i</v>
      </c>
      <c r="O39" s="164" t="str">
        <f t="shared" si="3"/>
        <v>0.999999997299989+0.0000372520397075933i</v>
      </c>
      <c r="P39" s="164" t="str">
        <f>IMPRODUCT(N39,O39)</f>
        <v>0.999999183377587+0.0218863214167586i</v>
      </c>
      <c r="Q39" s="164" t="str">
        <f t="shared" si="4"/>
        <v>87.126124964656-1.90670266123417i</v>
      </c>
      <c r="R39" s="164" t="str">
        <f t="shared" si="5"/>
        <v>280-47676.7004616491i</v>
      </c>
      <c r="S39" s="164" t="str">
        <f t="shared" si="6"/>
        <v>-157333111.523442i</v>
      </c>
      <c r="T39" s="164" t="str">
        <f t="shared" ref="T39:T102" si="15">IMDIV(IMPRODUCT(R39,S39),IMSUM(R39,S39))</f>
        <v>279.830380133249-47662.2578512132i</v>
      </c>
      <c r="U39" s="164" t="str">
        <f t="shared" si="7"/>
        <v>-0.49682678457078+84.6222854799604i</v>
      </c>
    </row>
    <row r="40" spans="1:21" x14ac:dyDescent="0.2">
      <c r="B40" s="164">
        <f t="shared" ref="B40:B103" si="16">B39+0.005</f>
        <v>1.0099999999999998</v>
      </c>
      <c r="C40" s="164">
        <f t="shared" ref="C40:C103" si="17">10^B40</f>
        <v>10.232929922807537</v>
      </c>
      <c r="D40" s="164">
        <f t="shared" si="8"/>
        <v>1.0232929922807537E-2</v>
      </c>
      <c r="E40" s="164">
        <f t="shared" si="9"/>
        <v>38.804999160741943</v>
      </c>
      <c r="F40" s="164">
        <f t="shared" si="10"/>
        <v>-1.2681957183035901</v>
      </c>
      <c r="G40" s="164">
        <f t="shared" si="11"/>
        <v>38.449848199146651</v>
      </c>
      <c r="H40" s="164">
        <f t="shared" si="12"/>
        <v>90.340281059771641</v>
      </c>
      <c r="I40" s="164">
        <f t="shared" si="13"/>
        <v>77.254847359888601</v>
      </c>
      <c r="J40" s="164">
        <f t="shared" si="14"/>
        <v>89.072085341468053</v>
      </c>
      <c r="K40" s="164" t="str">
        <f t="shared" si="0"/>
        <v>1+2.96144589095402E-06i</v>
      </c>
      <c r="L40" s="164" t="str">
        <f t="shared" si="1"/>
        <v>1-9.97065849102407E-07i</v>
      </c>
      <c r="M40" s="164" t="str">
        <f t="shared" ref="M40:M103" si="18">IMPRODUCT(K40,L40)</f>
        <v>1.00000000000295+1.96438004185161E-06i</v>
      </c>
      <c r="N40" s="164" t="str">
        <f t="shared" si="2"/>
        <v>1+0.0221020697361997i</v>
      </c>
      <c r="O40" s="164" t="str">
        <f t="shared" si="3"/>
        <v>0.999999997237097+0.0000376833979974753i</v>
      </c>
      <c r="P40" s="164" t="str">
        <f t="shared" ref="P40:P103" si="19">IMPRODUCT(N40,O40)</f>
        <v>0.999999164356007+0.0221397530731313i</v>
      </c>
      <c r="Q40" s="164" t="str">
        <f t="shared" si="4"/>
        <v>87.1251550626936-1.92875980064664i</v>
      </c>
      <c r="R40" s="164" t="str">
        <f t="shared" si="5"/>
        <v>280-47130.9497843951i</v>
      </c>
      <c r="S40" s="164" t="str">
        <f t="shared" si="6"/>
        <v>-155532134.288504i</v>
      </c>
      <c r="T40" s="164" t="str">
        <f t="shared" si="15"/>
        <v>279.83038013323-47116.6725086177i</v>
      </c>
      <c r="U40" s="164" t="str">
        <f t="shared" si="7"/>
        <v>-0.496826784570746+83.6536222085115i</v>
      </c>
    </row>
    <row r="41" spans="1:21" x14ac:dyDescent="0.2">
      <c r="B41" s="164">
        <f t="shared" si="16"/>
        <v>1.0149999999999997</v>
      </c>
      <c r="C41" s="164">
        <f t="shared" si="17"/>
        <v>10.351421666793435</v>
      </c>
      <c r="D41" s="164">
        <f t="shared" si="8"/>
        <v>1.0351421666793434E-2</v>
      </c>
      <c r="E41" s="164">
        <f t="shared" si="9"/>
        <v>38.804949768669218</v>
      </c>
      <c r="F41" s="164">
        <f t="shared" si="10"/>
        <v>-1.2828758767357331</v>
      </c>
      <c r="G41" s="164">
        <f t="shared" si="11"/>
        <v>38.349851769389204</v>
      </c>
      <c r="H41" s="164">
        <f t="shared" si="12"/>
        <v>90.344221234384065</v>
      </c>
      <c r="I41" s="164">
        <f t="shared" si="13"/>
        <v>77.154801538058422</v>
      </c>
      <c r="J41" s="164">
        <f t="shared" si="14"/>
        <v>89.061345357648335</v>
      </c>
      <c r="K41" s="164" t="str">
        <f t="shared" si="0"/>
        <v>1+2.99573781819149E-06i</v>
      </c>
      <c r="L41" s="164" t="str">
        <f t="shared" si="1"/>
        <v>1-0.0000010086113274962i</v>
      </c>
      <c r="M41" s="164" t="str">
        <f t="shared" si="18"/>
        <v>1.00000000000302+1.98712649069529E-06i</v>
      </c>
      <c r="N41" s="164" t="str">
        <f t="shared" si="2"/>
        <v>1+0.0223579996417591i</v>
      </c>
      <c r="O41" s="164" t="str">
        <f t="shared" si="3"/>
        <v>0.999999997172741+0.0000381197511809446i</v>
      </c>
      <c r="P41" s="164" t="str">
        <f t="shared" si="19"/>
        <v>0.999999144891358+0.0223961193297282i</v>
      </c>
      <c r="Q41" s="164" t="str">
        <f t="shared" si="4"/>
        <v>87.1241625911313-1.95107159685804i</v>
      </c>
      <c r="R41" s="164" t="str">
        <f t="shared" si="5"/>
        <v>280-46591.4462634846i</v>
      </c>
      <c r="S41" s="164" t="str">
        <f t="shared" si="6"/>
        <v>-153751772.669499i</v>
      </c>
      <c r="T41" s="164" t="str">
        <f t="shared" si="15"/>
        <v>279.830380133207-46577.3324299278i</v>
      </c>
      <c r="U41" s="164" t="str">
        <f t="shared" si="7"/>
        <v>-0.496826784570705+82.6960471340751i</v>
      </c>
    </row>
    <row r="42" spans="1:21" x14ac:dyDescent="0.2">
      <c r="B42" s="164">
        <f t="shared" si="16"/>
        <v>1.0199999999999996</v>
      </c>
      <c r="C42" s="164">
        <f t="shared" si="17"/>
        <v>10.471285480508985</v>
      </c>
      <c r="D42" s="164">
        <f t="shared" si="8"/>
        <v>1.0471285480508985E-2</v>
      </c>
      <c r="E42" s="164">
        <f t="shared" si="9"/>
        <v>38.804899226688811</v>
      </c>
      <c r="F42" s="164">
        <f t="shared" si="10"/>
        <v>-1.2977258528142055</v>
      </c>
      <c r="G42" s="164">
        <f t="shared" si="11"/>
        <v>38.249855422790453</v>
      </c>
      <c r="H42" s="164">
        <f t="shared" si="12"/>
        <v>90.348207030752462</v>
      </c>
      <c r="I42" s="164">
        <f t="shared" si="13"/>
        <v>77.054754649479264</v>
      </c>
      <c r="J42" s="164">
        <f t="shared" si="14"/>
        <v>89.050481177938252</v>
      </c>
      <c r="K42" s="164" t="str">
        <f t="shared" si="0"/>
        <v>1+3.03042682723189E-06i</v>
      </c>
      <c r="L42" s="164" t="str">
        <f t="shared" si="1"/>
        <v>1-1.02029049622895E-06i</v>
      </c>
      <c r="M42" s="164" t="str">
        <f t="shared" si="18"/>
        <v>1.00000000000309+2.01013633100294E-06i</v>
      </c>
      <c r="N42" s="164" t="str">
        <f t="shared" si="2"/>
        <v>1+0.0226168930759537i</v>
      </c>
      <c r="O42" s="164" t="str">
        <f t="shared" si="3"/>
        <v>0.999999997106886+0.000038561157096143i</v>
      </c>
      <c r="P42" s="164" t="str">
        <f t="shared" si="19"/>
        <v>0.999999124973319+0.0226554541676166i</v>
      </c>
      <c r="Q42" s="164" t="str">
        <f t="shared" si="4"/>
        <v>87.1231470253056-1.97364097222828i</v>
      </c>
      <c r="R42" s="164" t="str">
        <f t="shared" si="5"/>
        <v>280-46058.1183883102i</v>
      </c>
      <c r="S42" s="164" t="str">
        <f t="shared" si="6"/>
        <v>-151991790.681424i</v>
      </c>
      <c r="T42" s="164" t="str">
        <f t="shared" si="15"/>
        <v>279.830380133187-46044.1661262012i</v>
      </c>
      <c r="U42" s="164" t="str">
        <f t="shared" si="7"/>
        <v>-0.49682678457067+81.7494333311141i</v>
      </c>
    </row>
    <row r="43" spans="1:21" x14ac:dyDescent="0.2">
      <c r="B43" s="164">
        <f t="shared" si="16"/>
        <v>1.0249999999999995</v>
      </c>
      <c r="C43" s="164">
        <f t="shared" si="17"/>
        <v>10.59253725177288</v>
      </c>
      <c r="D43" s="164">
        <f t="shared" si="8"/>
        <v>1.0592537251772879E-2</v>
      </c>
      <c r="E43" s="164">
        <f t="shared" si="9"/>
        <v>38.804847508043338</v>
      </c>
      <c r="F43" s="164">
        <f t="shared" si="10"/>
        <v>-1.3127476069443456</v>
      </c>
      <c r="G43" s="164">
        <f t="shared" si="11"/>
        <v>38.149859161287068</v>
      </c>
      <c r="H43" s="164">
        <f t="shared" si="12"/>
        <v>90.352238977035356</v>
      </c>
      <c r="I43" s="164">
        <f t="shared" si="13"/>
        <v>76.954706669330406</v>
      </c>
      <c r="J43" s="164">
        <f t="shared" si="14"/>
        <v>89.039491370091014</v>
      </c>
      <c r="K43" s="164" t="str">
        <f t="shared" si="0"/>
        <v>1+3.06551751606579E-06i</v>
      </c>
      <c r="L43" s="164" t="str">
        <f t="shared" si="1"/>
        <v>1-1.03210490336185E-06i</v>
      </c>
      <c r="M43" s="164" t="str">
        <f t="shared" si="18"/>
        <v>1.00000000000316+2.03341261270394E-06i</v>
      </c>
      <c r="N43" s="164" t="str">
        <f t="shared" si="2"/>
        <v>1+0.0228787843548277i</v>
      </c>
      <c r="O43" s="164" t="str">
        <f t="shared" si="3"/>
        <v>0.999999997039496+0.0000390076742509466i</v>
      </c>
      <c r="P43" s="164" t="str">
        <f t="shared" si="19"/>
        <v>0.999999104591329+0.0229177919613459i</v>
      </c>
      <c r="Q43" s="164" t="str">
        <f t="shared" si="4"/>
        <v>87.1221078283827-1.99647088202969i</v>
      </c>
      <c r="R43" s="164" t="str">
        <f t="shared" si="5"/>
        <v>280-45530.8954668397i</v>
      </c>
      <c r="S43" s="164" t="str">
        <f t="shared" si="6"/>
        <v>-150251955.040571i</v>
      </c>
      <c r="T43" s="164" t="str">
        <f t="shared" si="15"/>
        <v>279.830380133164-45517.1029268208i</v>
      </c>
      <c r="U43" s="164" t="str">
        <f t="shared" si="7"/>
        <v>-0.496826784570629+80.8136553269922i</v>
      </c>
    </row>
    <row r="44" spans="1:21" x14ac:dyDescent="0.2">
      <c r="B44" s="164">
        <f t="shared" si="16"/>
        <v>1.0299999999999994</v>
      </c>
      <c r="C44" s="164">
        <f t="shared" si="17"/>
        <v>10.715193052376049</v>
      </c>
      <c r="D44" s="164">
        <f t="shared" si="8"/>
        <v>1.0715193052376049E-2</v>
      </c>
      <c r="E44" s="164">
        <f t="shared" si="9"/>
        <v>38.804794585353527</v>
      </c>
      <c r="F44" s="164">
        <f t="shared" si="10"/>
        <v>-1.3279431220216518</v>
      </c>
      <c r="G44" s="164">
        <f t="shared" si="11"/>
        <v>38.049862986861179</v>
      </c>
      <c r="H44" s="164">
        <f t="shared" si="12"/>
        <v>90.356317607502945</v>
      </c>
      <c r="I44" s="164">
        <f t="shared" si="13"/>
        <v>76.854657572214705</v>
      </c>
      <c r="J44" s="164">
        <f t="shared" si="14"/>
        <v>89.028374485481294</v>
      </c>
      <c r="K44" s="164" t="str">
        <f t="shared" si="0"/>
        <v>1+3.10101453592599E-06i</v>
      </c>
      <c r="L44" s="164" t="str">
        <f t="shared" si="1"/>
        <v>1-1.04405611488174E-06i</v>
      </c>
      <c r="M44" s="164" t="str">
        <f t="shared" si="18"/>
        <v>1.00000000000324+2.05695842104425E-06i</v>
      </c>
      <c r="N44" s="164" t="str">
        <f t="shared" si="2"/>
        <v>1+0.0231437081917865i</v>
      </c>
      <c r="O44" s="164" t="str">
        <f t="shared" si="3"/>
        <v>0.999999996970537+0.0000394593618307204i</v>
      </c>
      <c r="P44" s="164" t="str">
        <f t="shared" si="19"/>
        <v>0.999999083734581+0.0231831674835042i</v>
      </c>
      <c r="Q44" s="164" t="str">
        <f t="shared" si="4"/>
        <v>87.1210444510768-2.01956431479565i</v>
      </c>
      <c r="R44" s="164" t="str">
        <f t="shared" si="5"/>
        <v>280-45009.7076162459i</v>
      </c>
      <c r="S44" s="164" t="str">
        <f t="shared" si="6"/>
        <v>-148532035.133612i</v>
      </c>
      <c r="T44" s="164" t="str">
        <f t="shared" si="15"/>
        <v>279.830380133142-44996.0729701312i</v>
      </c>
      <c r="U44" s="164" t="str">
        <f t="shared" si="7"/>
        <v>-0.49682678457059+79.8885890853501i</v>
      </c>
    </row>
    <row r="45" spans="1:21" x14ac:dyDescent="0.2">
      <c r="B45" s="164">
        <f t="shared" si="16"/>
        <v>1.0349999999999993</v>
      </c>
      <c r="C45" s="164">
        <f t="shared" si="17"/>
        <v>10.83926914021202</v>
      </c>
      <c r="D45" s="164">
        <f t="shared" si="8"/>
        <v>1.0839269140212019E-2</v>
      </c>
      <c r="E45" s="164">
        <f t="shared" si="9"/>
        <v>38.804740430603417</v>
      </c>
      <c r="F45" s="164">
        <f t="shared" si="10"/>
        <v>-1.3433144036848279</v>
      </c>
      <c r="G45" s="164">
        <f t="shared" si="11"/>
        <v>37.949866901540872</v>
      </c>
      <c r="H45" s="164">
        <f t="shared" si="12"/>
        <v>90.360443462607776</v>
      </c>
      <c r="I45" s="164">
        <f t="shared" si="13"/>
        <v>76.754607332144289</v>
      </c>
      <c r="J45" s="164">
        <f t="shared" si="14"/>
        <v>89.017129058922947</v>
      </c>
      <c r="K45" s="164" t="str">
        <f t="shared" si="0"/>
        <v>1+3.13692259190402E-06i</v>
      </c>
      <c r="L45" s="164" t="str">
        <f t="shared" si="1"/>
        <v>1-1.05614571490878E-06i</v>
      </c>
      <c r="M45" s="164" t="str">
        <f t="shared" si="18"/>
        <v>1.00000000000331+2.08077687699524E-06i</v>
      </c>
      <c r="N45" s="164" t="str">
        <f t="shared" si="2"/>
        <v>1+0.0234116997021977i</v>
      </c>
      <c r="O45" s="164" t="str">
        <f t="shared" si="3"/>
        <v>0.999999996899972+0.000039916279706164i</v>
      </c>
      <c r="P45" s="164" t="str">
        <f t="shared" si="19"/>
        <v>0.999999062392018+0.0234516159093269i</v>
      </c>
      <c r="Q45" s="164" t="str">
        <f t="shared" si="4"/>
        <v>87.1199563313591-2.04292429267204i</v>
      </c>
      <c r="R45" s="164" t="str">
        <f t="shared" si="5"/>
        <v>280-44494.4857536441i</v>
      </c>
      <c r="S45" s="164" t="str">
        <f t="shared" si="6"/>
        <v>-146831802.987025i</v>
      </c>
      <c r="T45" s="164" t="str">
        <f t="shared" si="15"/>
        <v>279.830380133118-44481.0071941757i</v>
      </c>
      <c r="U45" s="164" t="str">
        <f t="shared" si="7"/>
        <v>-0.496826784570547+78.9741119896589i</v>
      </c>
    </row>
    <row r="46" spans="1:21" x14ac:dyDescent="0.2">
      <c r="B46" s="164">
        <f t="shared" si="16"/>
        <v>1.0399999999999991</v>
      </c>
      <c r="C46" s="164">
        <f t="shared" si="17"/>
        <v>10.964781961431829</v>
      </c>
      <c r="D46" s="164">
        <f t="shared" si="8"/>
        <v>1.0964781961431828E-2</v>
      </c>
      <c r="E46" s="164">
        <f t="shared" si="9"/>
        <v>38.804685015126275</v>
      </c>
      <c r="F46" s="164">
        <f t="shared" si="10"/>
        <v>-1.3588634805714879</v>
      </c>
      <c r="G46" s="164">
        <f t="shared" si="11"/>
        <v>37.84987090740146</v>
      </c>
      <c r="H46" s="164">
        <f t="shared" si="12"/>
        <v>90.364617089056125</v>
      </c>
      <c r="I46" s="164">
        <f t="shared" si="13"/>
        <v>76.654555922527734</v>
      </c>
      <c r="J46" s="164">
        <f t="shared" si="14"/>
        <v>89.005753608484639</v>
      </c>
      <c r="K46" s="164" t="str">
        <f t="shared" si="0"/>
        <v>1+3.17324644357382E-06i</v>
      </c>
      <c r="L46" s="164" t="str">
        <f t="shared" si="1"/>
        <v>1-1.06837530590635E-06i</v>
      </c>
      <c r="M46" s="164" t="str">
        <f t="shared" si="18"/>
        <v>1.00000000000339+2.10487113766747E-06i</v>
      </c>
      <c r="N46" s="164" t="str">
        <f t="shared" si="2"/>
        <v>1+0.0236827944080458i</v>
      </c>
      <c r="O46" s="164" t="str">
        <f t="shared" si="3"/>
        <v>0.999999996827763+0.0000403784884412469i</v>
      </c>
      <c r="P46" s="164" t="str">
        <f t="shared" si="19"/>
        <v>0.999999040552323+0.0237231728213596i</v>
      </c>
      <c r="Q46" s="164" t="str">
        <f t="shared" si="4"/>
        <v>87.1188428941699-2.0665538717718i</v>
      </c>
      <c r="R46" s="164" t="str">
        <f t="shared" si="5"/>
        <v>280-43985.1615869338i</v>
      </c>
      <c r="S46" s="164" t="str">
        <f t="shared" si="6"/>
        <v>-145151033.236882i</v>
      </c>
      <c r="T46" s="164" t="str">
        <f t="shared" si="15"/>
        <v>279.830380133095-43971.8373275434i</v>
      </c>
      <c r="U46" s="164" t="str">
        <f t="shared" si="7"/>
        <v>-0.496826784570506+78.0701028269697i</v>
      </c>
    </row>
    <row r="47" spans="1:21" x14ac:dyDescent="0.2">
      <c r="B47" s="164">
        <f t="shared" si="16"/>
        <v>1.044999999999999</v>
      </c>
      <c r="C47" s="164">
        <f t="shared" si="17"/>
        <v>11.091748152623989</v>
      </c>
      <c r="D47" s="164">
        <f t="shared" si="8"/>
        <v>1.1091748152623988E-2</v>
      </c>
      <c r="E47" s="164">
        <f t="shared" si="9"/>
        <v>38.804628309588836</v>
      </c>
      <c r="F47" s="164">
        <f t="shared" si="10"/>
        <v>-1.3745924045766078</v>
      </c>
      <c r="G47" s="164">
        <f t="shared" si="11"/>
        <v>37.749875006566768</v>
      </c>
      <c r="H47" s="164">
        <f t="shared" si="12"/>
        <v>90.368839039880314</v>
      </c>
      <c r="I47" s="164">
        <f t="shared" si="13"/>
        <v>76.554503316155603</v>
      </c>
      <c r="J47" s="164">
        <f t="shared" si="14"/>
        <v>88.99424663530371</v>
      </c>
      <c r="K47" s="164" t="str">
        <f t="shared" si="0"/>
        <v>1+3.20999090562257E-06i</v>
      </c>
      <c r="L47" s="164" t="str">
        <f t="shared" si="1"/>
        <v>1-0.0000010807465088935i</v>
      </c>
      <c r="M47" s="164" t="str">
        <f t="shared" si="18"/>
        <v>1.00000000000347+2.12924439672907E-06i</v>
      </c>
      <c r="N47" s="164" t="str">
        <f t="shared" si="2"/>
        <v>1+0.0239570282426403i</v>
      </c>
      <c r="O47" s="164" t="str">
        <f t="shared" si="3"/>
        <v>0.999999996753872+0.0000408460493012361i</v>
      </c>
      <c r="P47" s="164" t="str">
        <f t="shared" si="19"/>
        <v>0.999999018203915+0.023997874214174i</v>
      </c>
      <c r="Q47" s="164" t="str">
        <f t="shared" si="4"/>
        <v>87.1177035511117-2.09045614253217i</v>
      </c>
      <c r="R47" s="164" t="str">
        <f t="shared" si="5"/>
        <v>280-43481.667605749i</v>
      </c>
      <c r="S47" s="164" t="str">
        <f t="shared" si="6"/>
        <v>-143489503.098972i</v>
      </c>
      <c r="T47" s="164" t="str">
        <f t="shared" si="15"/>
        <v>279.83038013307-43468.4958803205i</v>
      </c>
      <c r="U47" s="164" t="str">
        <f t="shared" si="7"/>
        <v>-0.496826784570462+77.1764417718481i</v>
      </c>
    </row>
    <row r="48" spans="1:21" x14ac:dyDescent="0.2">
      <c r="B48" s="164">
        <f t="shared" si="16"/>
        <v>1.0499999999999989</v>
      </c>
      <c r="C48" s="164">
        <f t="shared" si="17"/>
        <v>11.220184543019611</v>
      </c>
      <c r="D48" s="164">
        <f t="shared" si="8"/>
        <v>1.1220184543019611E-2</v>
      </c>
      <c r="E48" s="164">
        <f t="shared" si="9"/>
        <v>38.804570283976197</v>
      </c>
      <c r="F48" s="164">
        <f t="shared" si="10"/>
        <v>-1.3905032511135946</v>
      </c>
      <c r="G48" s="164">
        <f t="shared" si="11"/>
        <v>37.649879201209856</v>
      </c>
      <c r="H48" s="164">
        <f t="shared" si="12"/>
        <v>90.373109874511755</v>
      </c>
      <c r="I48" s="164">
        <f t="shared" si="13"/>
        <v>76.454449485186046</v>
      </c>
      <c r="J48" s="164">
        <f t="shared" si="14"/>
        <v>88.982606623398155</v>
      </c>
      <c r="K48" s="164" t="str">
        <f t="shared" si="0"/>
        <v>1+3.24716084848891E-06i</v>
      </c>
      <c r="L48" s="164" t="str">
        <f t="shared" si="1"/>
        <v>1-1.09326096365978E-06i</v>
      </c>
      <c r="M48" s="164" t="str">
        <f t="shared" si="18"/>
        <v>1.00000000000355+2.15389988482913E-06i</v>
      </c>
      <c r="N48" s="164" t="str">
        <f t="shared" si="2"/>
        <v>1+0.0242344375553791i</v>
      </c>
      <c r="O48" s="164" t="str">
        <f t="shared" si="3"/>
        <v>0.99999999667826+0.0000413190242608173i</v>
      </c>
      <c r="P48" s="164" t="str">
        <f t="shared" si="19"/>
        <v>0.999998995334947+0.0242757564991394i</v>
      </c>
      <c r="Q48" s="164" t="str">
        <f t="shared" si="4"/>
        <v>87.116537700144-2.11463423007486i</v>
      </c>
      <c r="R48" s="164" t="str">
        <f t="shared" si="5"/>
        <v>280-42983.9370725076i</v>
      </c>
      <c r="S48" s="164" t="str">
        <f t="shared" si="6"/>
        <v>-141846992.339275i</v>
      </c>
      <c r="T48" s="164" t="str">
        <f t="shared" si="15"/>
        <v>279.830380133045-42970.9161351429i</v>
      </c>
      <c r="U48" s="164" t="str">
        <f t="shared" si="7"/>
        <v>-0.496826784570417+76.2930103704884i</v>
      </c>
    </row>
    <row r="49" spans="2:21" x14ac:dyDescent="0.2">
      <c r="B49" s="164">
        <f t="shared" si="16"/>
        <v>1.0549999999999988</v>
      </c>
      <c r="C49" s="164">
        <f t="shared" si="17"/>
        <v>11.350108156723122</v>
      </c>
      <c r="D49" s="164">
        <f t="shared" si="8"/>
        <v>1.1350108156723122E-2</v>
      </c>
      <c r="E49" s="164">
        <f t="shared" si="9"/>
        <v>38.804510907575981</v>
      </c>
      <c r="F49" s="164">
        <f t="shared" si="10"/>
        <v>-1.4065981193782275</v>
      </c>
      <c r="G49" s="164">
        <f t="shared" si="11"/>
        <v>37.549883493554546</v>
      </c>
      <c r="H49" s="164">
        <f t="shared" si="12"/>
        <v>90.377430158854935</v>
      </c>
      <c r="I49" s="164">
        <f t="shared" si="13"/>
        <v>76.35439440113052</v>
      </c>
      <c r="J49" s="164">
        <f t="shared" si="14"/>
        <v>88.970832039476704</v>
      </c>
      <c r="K49" s="164" t="str">
        <f t="shared" si="0"/>
        <v>1+3.28476119900852E-06i</v>
      </c>
      <c r="L49" s="164" t="str">
        <f t="shared" si="1"/>
        <v>1-1.10592032898261E-06i</v>
      </c>
      <c r="M49" s="164" t="str">
        <f t="shared" si="18"/>
        <v>1.00000000000363+2.17884087002591E-06i</v>
      </c>
      <c r="N49" s="164" t="str">
        <f t="shared" si="2"/>
        <v>1+0.0245150591165659i</v>
      </c>
      <c r="O49" s="164" t="str">
        <f t="shared" si="3"/>
        <v>0.999999996600887+0.0000417974760123091i</v>
      </c>
      <c r="P49" s="164" t="str">
        <f t="shared" si="19"/>
        <v>0.999998971933292+0.0245568565092488i</v>
      </c>
      <c r="Q49" s="164" t="str">
        <f t="shared" si="4"/>
        <v>87.1153447252689-2.13909129456925i</v>
      </c>
      <c r="R49" s="164" t="str">
        <f t="shared" si="5"/>
        <v>280-42491.9040135665i</v>
      </c>
      <c r="S49" s="164" t="str">
        <f t="shared" si="6"/>
        <v>-140223283.244769i</v>
      </c>
      <c r="T49" s="164" t="str">
        <f t="shared" si="15"/>
        <v>279.830380133019-42479.0321383546i</v>
      </c>
      <c r="U49" s="164" t="str">
        <f t="shared" si="7"/>
        <v>-0.496826784570371+75.4196915250157i</v>
      </c>
    </row>
    <row r="50" spans="2:21" x14ac:dyDescent="0.2">
      <c r="B50" s="164">
        <f t="shared" si="16"/>
        <v>1.0599999999999987</v>
      </c>
      <c r="C50" s="164">
        <f t="shared" si="17"/>
        <v>11.481536214968799</v>
      </c>
      <c r="D50" s="164">
        <f t="shared" si="8"/>
        <v>1.1481536214968798E-2</v>
      </c>
      <c r="E50" s="164">
        <f t="shared" si="9"/>
        <v>38.804450148962182</v>
      </c>
      <c r="F50" s="164">
        <f t="shared" si="10"/>
        <v>-1.4228791326152297</v>
      </c>
      <c r="G50" s="164">
        <f t="shared" si="11"/>
        <v>37.449887885876464</v>
      </c>
      <c r="H50" s="164">
        <f t="shared" si="12"/>
        <v>90.381800465362133</v>
      </c>
      <c r="I50" s="164">
        <f t="shared" si="13"/>
        <v>76.254338034838639</v>
      </c>
      <c r="J50" s="164">
        <f t="shared" si="14"/>
        <v>88.958921332746897</v>
      </c>
      <c r="K50" s="164" t="str">
        <f t="shared" si="0"/>
        <v>1+3.32279694106713E-06i</v>
      </c>
      <c r="L50" s="164" t="str">
        <f t="shared" si="1"/>
        <v>1-1.11872628284716E-06i</v>
      </c>
      <c r="M50" s="164" t="str">
        <f t="shared" si="18"/>
        <v>1.00000000000372+2.20407065821997E-06i</v>
      </c>
      <c r="N50" s="164" t="str">
        <f t="shared" si="2"/>
        <v>1+0.0247989301222849i</v>
      </c>
      <c r="O50" s="164" t="str">
        <f t="shared" si="3"/>
        <v>0.999999996521711+0.0000422814679739728i</v>
      </c>
      <c r="P50" s="164" t="str">
        <f t="shared" si="19"/>
        <v>0.999998947986541+0.024841211504001i</v>
      </c>
      <c r="Q50" s="164" t="str">
        <f t="shared" si="4"/>
        <v>87.1141239962086-2.16383053159822i</v>
      </c>
      <c r="R50" s="164" t="str">
        <f t="shared" si="5"/>
        <v>280-42005.5032104767i</v>
      </c>
      <c r="S50" s="164" t="str">
        <f t="shared" si="6"/>
        <v>-138618160.594573i</v>
      </c>
      <c r="T50" s="164" t="str">
        <f t="shared" si="15"/>
        <v>279.830380132995-41992.7786912648i</v>
      </c>
      <c r="U50" s="164" t="str">
        <f t="shared" si="7"/>
        <v>-0.496826784570329+74.5563694779633i</v>
      </c>
    </row>
    <row r="51" spans="2:21" x14ac:dyDescent="0.2">
      <c r="B51" s="164">
        <f t="shared" si="16"/>
        <v>1.0649999999999986</v>
      </c>
      <c r="C51" s="164">
        <f t="shared" si="17"/>
        <v>11.614486138403391</v>
      </c>
      <c r="D51" s="164">
        <f t="shared" si="8"/>
        <v>1.1614486138403391E-2</v>
      </c>
      <c r="E51" s="164">
        <f t="shared" si="9"/>
        <v>38.804387975978294</v>
      </c>
      <c r="F51" s="164">
        <f t="shared" si="10"/>
        <v>-1.4393484383877015</v>
      </c>
      <c r="G51" s="164">
        <f t="shared" si="11"/>
        <v>37.349892380504023</v>
      </c>
      <c r="H51" s="164">
        <f t="shared" si="12"/>
        <v>90.386221373109109</v>
      </c>
      <c r="I51" s="164">
        <f t="shared" si="13"/>
        <v>76.154280356482317</v>
      </c>
      <c r="J51" s="164">
        <f t="shared" si="14"/>
        <v>88.946872934721412</v>
      </c>
      <c r="K51" s="164" t="str">
        <f t="shared" si="0"/>
        <v>1+3.36127311626114E-06i</v>
      </c>
      <c r="L51" s="164" t="str">
        <f t="shared" si="1"/>
        <v>1-1.13168052266873E-06i</v>
      </c>
      <c r="M51" s="164" t="str">
        <f t="shared" si="18"/>
        <v>1.0000000000038+2.22959259359241E-06i</v>
      </c>
      <c r="N51" s="164" t="str">
        <f t="shared" si="2"/>
        <v>1+0.0250860881993303i</v>
      </c>
      <c r="O51" s="164" t="str">
        <f t="shared" si="3"/>
        <v>0.999999996440692+0.0000427710642984188i</v>
      </c>
      <c r="P51" s="164" t="str">
        <f t="shared" si="19"/>
        <v>0.999998923482001+0.0251288591743396i</v>
      </c>
      <c r="Q51" s="164" t="str">
        <f t="shared" si="4"/>
        <v>87.1128748680732-2.1888551725269i</v>
      </c>
      <c r="R51" s="164" t="str">
        <f t="shared" si="5"/>
        <v>280-41524.6701913387i</v>
      </c>
      <c r="S51" s="164" t="str">
        <f t="shared" si="6"/>
        <v>-137031411.631418i</v>
      </c>
      <c r="T51" s="164" t="str">
        <f t="shared" si="15"/>
        <v>279.830380132968-41512.0913415052i</v>
      </c>
      <c r="U51" s="164" t="str">
        <f t="shared" si="7"/>
        <v>-0.496826784570281+73.702929796928i</v>
      </c>
    </row>
    <row r="52" spans="2:21" x14ac:dyDescent="0.2">
      <c r="B52" s="164">
        <f t="shared" si="16"/>
        <v>1.0699999999999985</v>
      </c>
      <c r="C52" s="164">
        <f t="shared" si="17"/>
        <v>11.74897554939526</v>
      </c>
      <c r="D52" s="164">
        <f t="shared" si="8"/>
        <v>1.174897554939526E-2</v>
      </c>
      <c r="E52" s="164">
        <f t="shared" si="9"/>
        <v>38.804324355721064</v>
      </c>
      <c r="F52" s="164">
        <f t="shared" si="10"/>
        <v>-1.4560082088493109</v>
      </c>
      <c r="G52" s="164">
        <f t="shared" si="11"/>
        <v>37.249896979820114</v>
      </c>
      <c r="H52" s="164">
        <f t="shared" si="12"/>
        <v>90.390693467871628</v>
      </c>
      <c r="I52" s="164">
        <f t="shared" si="13"/>
        <v>76.054221335541172</v>
      </c>
      <c r="J52" s="164">
        <f t="shared" si="14"/>
        <v>88.934685259022316</v>
      </c>
      <c r="K52" s="164" t="str">
        <f t="shared" si="0"/>
        <v>1+3.40019482456592E-06i</v>
      </c>
      <c r="L52" s="164" t="str">
        <f t="shared" si="1"/>
        <v>1-1.14478476551779E-06i</v>
      </c>
      <c r="M52" s="164" t="str">
        <f t="shared" si="18"/>
        <v>1.00000000000389+2.25541005904813E-06i</v>
      </c>
      <c r="N52" s="164" t="str">
        <f t="shared" si="2"/>
        <v>1+0.0253765714101942i</v>
      </c>
      <c r="O52" s="164" t="str">
        <f t="shared" si="3"/>
        <v>0.999999996357785+0.0000432663298811095i</v>
      </c>
      <c r="P52" s="164" t="str">
        <f t="shared" si="19"/>
        <v>0.999998898406675+0.0254198376476484i</v>
      </c>
      <c r="Q52" s="164" t="str">
        <f t="shared" si="4"/>
        <v>87.1115966810302-2.2141684848744i</v>
      </c>
      <c r="R52" s="164" t="str">
        <f t="shared" si="5"/>
        <v>280-41049.3412222567i</v>
      </c>
      <c r="S52" s="164" t="str">
        <f t="shared" si="6"/>
        <v>-135462826.033447i</v>
      </c>
      <c r="T52" s="164" t="str">
        <f t="shared" si="15"/>
        <v>279.830380132941-41036.9063744886i</v>
      </c>
      <c r="U52" s="164" t="str">
        <f t="shared" si="7"/>
        <v>-0.496826784570233+72.8592593594051i</v>
      </c>
    </row>
    <row r="53" spans="2:21" x14ac:dyDescent="0.2">
      <c r="B53" s="164">
        <f t="shared" si="16"/>
        <v>1.0749999999999984</v>
      </c>
      <c r="C53" s="164">
        <f t="shared" si="17"/>
        <v>11.885022274370142</v>
      </c>
      <c r="D53" s="164">
        <f t="shared" si="8"/>
        <v>1.1885022274370141E-2</v>
      </c>
      <c r="E53" s="164">
        <f t="shared" si="9"/>
        <v>38.804259254522442</v>
      </c>
      <c r="F53" s="164">
        <f t="shared" si="10"/>
        <v>-1.4728606410193523</v>
      </c>
      <c r="G53" s="164">
        <f t="shared" si="11"/>
        <v>37.149901686262965</v>
      </c>
      <c r="H53" s="164">
        <f t="shared" si="12"/>
        <v>90.395217342202798</v>
      </c>
      <c r="I53" s="164">
        <f t="shared" si="13"/>
        <v>75.954160940785414</v>
      </c>
      <c r="J53" s="164">
        <f t="shared" si="14"/>
        <v>88.922356701183446</v>
      </c>
      <c r="K53" s="164" t="str">
        <f t="shared" si="0"/>
        <v>1+3.43956722501172E-06i</v>
      </c>
      <c r="L53" s="164" t="str">
        <f t="shared" si="1"/>
        <v>1-1.15804074834753E-06i</v>
      </c>
      <c r="M53" s="164" t="str">
        <f t="shared" si="18"/>
        <v>1.00000000000398+2.28152647666419E-06i</v>
      </c>
      <c r="N53" s="164" t="str">
        <f t="shared" si="2"/>
        <v>1+0.0256704182581116i</v>
      </c>
      <c r="O53" s="164" t="str">
        <f t="shared" si="3"/>
        <v>0.999999996272947+0.0000437673303689615i</v>
      </c>
      <c r="P53" s="164" t="str">
        <f t="shared" si="19"/>
        <v>0.99999887274727+0.0257141854928056i</v>
      </c>
      <c r="Q53" s="164" t="str">
        <f t="shared" si="4"/>
        <v>87.1102887599526-2.23977377268808i</v>
      </c>
      <c r="R53" s="164" t="str">
        <f t="shared" si="5"/>
        <v>280-40579.4532988904i</v>
      </c>
      <c r="S53" s="164" t="str">
        <f t="shared" si="6"/>
        <v>-133912195.886339i</v>
      </c>
      <c r="T53" s="164" t="str">
        <f t="shared" si="15"/>
        <v>279.830380132912-40567.1608049622i</v>
      </c>
      <c r="U53" s="164" t="str">
        <f t="shared" si="7"/>
        <v>-0.496826784570181+72.0252463377916i</v>
      </c>
    </row>
    <row r="54" spans="2:21" x14ac:dyDescent="0.2">
      <c r="B54" s="164">
        <f t="shared" si="16"/>
        <v>1.0799999999999983</v>
      </c>
      <c r="C54" s="164">
        <f t="shared" si="17"/>
        <v>12.022644346174085</v>
      </c>
      <c r="D54" s="164">
        <f t="shared" si="8"/>
        <v>1.2022644346174085E-2</v>
      </c>
      <c r="E54" s="164">
        <f t="shared" si="9"/>
        <v>38.804192637932417</v>
      </c>
      <c r="F54" s="164">
        <f t="shared" si="10"/>
        <v>-1.4899079570605922</v>
      </c>
      <c r="G54" s="164">
        <f t="shared" si="11"/>
        <v>37.049906502327751</v>
      </c>
      <c r="H54" s="164">
        <f t="shared" si="12"/>
        <v>90.399793595511426</v>
      </c>
      <c r="I54" s="164">
        <f t="shared" si="13"/>
        <v>75.854099140260161</v>
      </c>
      <c r="J54" s="164">
        <f t="shared" si="14"/>
        <v>88.909885638450831</v>
      </c>
      <c r="K54" s="164" t="str">
        <f t="shared" si="0"/>
        <v>1+3.47939553636759E-06i</v>
      </c>
      <c r="L54" s="164" t="str">
        <f t="shared" si="1"/>
        <v>1-1.17145022822412E-06i</v>
      </c>
      <c r="M54" s="164" t="str">
        <f t="shared" si="18"/>
        <v>1.00000000000408+2.30794530814347E-06i</v>
      </c>
      <c r="N54" s="164" t="str">
        <f t="shared" si="2"/>
        <v>1+0.0259676676921639i</v>
      </c>
      <c r="O54" s="164" t="str">
        <f t="shared" si="3"/>
        <v>0.999999996186133+0.0000442741321690467i</v>
      </c>
      <c r="P54" s="164" t="str">
        <f t="shared" si="19"/>
        <v>0.999998846490181+0.0260119417252957i</v>
      </c>
      <c r="Q54" s="164" t="str">
        <f t="shared" si="4"/>
        <v>87.108950414072-2.26567437692085i</v>
      </c>
      <c r="R54" s="164" t="str">
        <f t="shared" si="5"/>
        <v>280-40114.944138105i</v>
      </c>
      <c r="S54" s="164" t="str">
        <f t="shared" si="6"/>
        <v>-132379315.655746i</v>
      </c>
      <c r="T54" s="164" t="str">
        <f t="shared" si="15"/>
        <v>279.830380132885-40102.79236866i</v>
      </c>
      <c r="U54" s="164" t="str">
        <f t="shared" si="7"/>
        <v>-0.496826784570133+71.2007801845658i</v>
      </c>
    </row>
    <row r="55" spans="2:21" x14ac:dyDescent="0.2">
      <c r="B55" s="164">
        <f t="shared" si="16"/>
        <v>1.0849999999999982</v>
      </c>
      <c r="C55" s="164">
        <f t="shared" si="17"/>
        <v>12.16186000646363</v>
      </c>
      <c r="D55" s="164">
        <f t="shared" si="8"/>
        <v>1.216186000646363E-2</v>
      </c>
      <c r="E55" s="164">
        <f t="shared" si="9"/>
        <v>38.804124470700373</v>
      </c>
      <c r="F55" s="164">
        <f t="shared" si="10"/>
        <v>-1.5071524045600353</v>
      </c>
      <c r="G55" s="164">
        <f t="shared" si="11"/>
        <v>36.949911430567468</v>
      </c>
      <c r="H55" s="164">
        <f t="shared" si="12"/>
        <v>90.404422834141144</v>
      </c>
      <c r="I55" s="164">
        <f t="shared" si="13"/>
        <v>75.754035901267841</v>
      </c>
      <c r="J55" s="164">
        <f t="shared" si="14"/>
        <v>88.897270429581113</v>
      </c>
      <c r="K55" s="164" t="str">
        <f t="shared" si="0"/>
        <v>1+3.51968503783305E-06i</v>
      </c>
      <c r="L55" s="164" t="str">
        <f t="shared" si="1"/>
        <v>1-1.18501498255959E-06i</v>
      </c>
      <c r="M55" s="164" t="str">
        <f t="shared" si="18"/>
        <v>1.00000000000417+2.33467005527346E-06i</v>
      </c>
      <c r="N55" s="164" t="str">
        <f t="shared" si="2"/>
        <v>1+0.0262683591124415i</v>
      </c>
      <c r="O55" s="164" t="str">
        <f t="shared" si="3"/>
        <v>0.999999996097296+0.0000447868024573949i</v>
      </c>
      <c r="P55" s="164" t="str">
        <f t="shared" si="19"/>
        <v>0.999998819621486+0.0263131458123813i</v>
      </c>
      <c r="Q55" s="164" t="str">
        <f t="shared" si="4"/>
        <v>87.107580936613-2.29187367581104i</v>
      </c>
      <c r="R55" s="164" t="str">
        <f t="shared" si="5"/>
        <v>280-39655.7521697139i</v>
      </c>
      <c r="S55" s="164" t="str">
        <f t="shared" si="6"/>
        <v>-130863982.160056i</v>
      </c>
      <c r="T55" s="164" t="str">
        <f t="shared" si="15"/>
        <v>279.830380132855-39643.739514048i</v>
      </c>
      <c r="U55" s="164" t="str">
        <f t="shared" si="7"/>
        <v>-0.49682678457008+70.3857516176306i</v>
      </c>
    </row>
    <row r="56" spans="2:21" x14ac:dyDescent="0.2">
      <c r="B56" s="164">
        <f t="shared" si="16"/>
        <v>1.0899999999999981</v>
      </c>
      <c r="C56" s="164">
        <f t="shared" si="17"/>
        <v>12.302687708123763</v>
      </c>
      <c r="D56" s="164">
        <f t="shared" si="8"/>
        <v>1.2302687708123762E-2</v>
      </c>
      <c r="E56" s="164">
        <f t="shared" si="9"/>
        <v>38.804054716757229</v>
      </c>
      <c r="F56" s="164">
        <f t="shared" si="10"/>
        <v>-1.5245962568125602</v>
      </c>
      <c r="G56" s="164">
        <f t="shared" si="11"/>
        <v>36.849916473594952</v>
      </c>
      <c r="H56" s="164">
        <f t="shared" si="12"/>
        <v>90.409105671450476</v>
      </c>
      <c r="I56" s="164">
        <f t="shared" si="13"/>
        <v>75.653971190352181</v>
      </c>
      <c r="J56" s="164">
        <f t="shared" si="14"/>
        <v>88.884509414637918</v>
      </c>
      <c r="K56" s="164" t="str">
        <f t="shared" si="0"/>
        <v>1+3.56044106973789E-06i</v>
      </c>
      <c r="L56" s="164" t="str">
        <f t="shared" si="1"/>
        <v>1-1.19873680934743E-06i</v>
      </c>
      <c r="M56" s="164" t="str">
        <f t="shared" si="18"/>
        <v>1.00000000000427+2.36170426039046E-06i</v>
      </c>
      <c r="N56" s="164" t="str">
        <f t="shared" si="2"/>
        <v>1+0.0265725323752666i</v>
      </c>
      <c r="O56" s="164" t="str">
        <f t="shared" si="3"/>
        <v>0.99999999600639+0.0000453054091878974i</v>
      </c>
      <c r="P56" s="164" t="str">
        <f t="shared" si="19"/>
        <v>0.999998792126938+0.0266178376783342i</v>
      </c>
      <c r="Q56" s="164" t="str">
        <f t="shared" si="4"/>
        <v>87.1061796044307-2.3183750852653i</v>
      </c>
      <c r="R56" s="164" t="str">
        <f t="shared" si="5"/>
        <v>280-39201.8165283193i</v>
      </c>
      <c r="S56" s="164" t="str">
        <f t="shared" si="6"/>
        <v>-129365994.543454i</v>
      </c>
      <c r="T56" s="164" t="str">
        <f t="shared" si="15"/>
        <v>279.830380132826-39189.9413941684i</v>
      </c>
      <c r="U56" s="164" t="str">
        <f t="shared" si="7"/>
        <v>-0.496826784570029+69.580052605834i</v>
      </c>
    </row>
    <row r="57" spans="2:21" x14ac:dyDescent="0.2">
      <c r="B57" s="164">
        <f t="shared" si="16"/>
        <v>1.094999999999998</v>
      </c>
      <c r="C57" s="164">
        <f t="shared" si="17"/>
        <v>12.445146117713797</v>
      </c>
      <c r="D57" s="164">
        <f t="shared" si="8"/>
        <v>1.2445146117713798E-2</v>
      </c>
      <c r="E57" s="164">
        <f t="shared" si="9"/>
        <v>38.803983339195803</v>
      </c>
      <c r="F57" s="164">
        <f t="shared" si="10"/>
        <v>-1.5422418131074305</v>
      </c>
      <c r="G57" s="164">
        <f t="shared" si="11"/>
        <v>36.74992163408352</v>
      </c>
      <c r="H57" s="164">
        <f t="shared" si="12"/>
        <v>90.413842727893936</v>
      </c>
      <c r="I57" s="164">
        <f t="shared" si="13"/>
        <v>75.553904973279316</v>
      </c>
      <c r="J57" s="164">
        <f t="shared" si="14"/>
        <v>88.871600914786512</v>
      </c>
      <c r="K57" s="164" t="str">
        <f t="shared" si="0"/>
        <v>1+3.60166903424998E-06i</v>
      </c>
      <c r="L57" s="164" t="str">
        <f t="shared" si="1"/>
        <v>1-1.21261752740093E-06i</v>
      </c>
      <c r="M57" s="164" t="str">
        <f t="shared" si="18"/>
        <v>1.00000000000437+2.38905150684905E-06i</v>
      </c>
      <c r="N57" s="164" t="str">
        <f t="shared" si="2"/>
        <v>1+0.0268802277984757i</v>
      </c>
      <c r="O57" s="164" t="str">
        <f t="shared" si="3"/>
        <v>0.999999995913367+0.0000458300211013146i</v>
      </c>
      <c r="P57" s="164" t="str">
        <f t="shared" si="19"/>
        <v>0.99999876399196+0.0269260577097274i</v>
      </c>
      <c r="Q57" s="164" t="str">
        <f t="shared" si="4"/>
        <v>87.1047456776276-2.34518205924384i</v>
      </c>
      <c r="R57" s="164" t="str">
        <f t="shared" si="5"/>
        <v>280-38753.0770452436i</v>
      </c>
      <c r="S57" s="164" t="str">
        <f t="shared" si="6"/>
        <v>-127885154.249304i</v>
      </c>
      <c r="T57" s="164" t="str">
        <f t="shared" si="15"/>
        <v>279.830380132795-38741.3378585713i</v>
      </c>
      <c r="U57" s="164" t="str">
        <f t="shared" si="7"/>
        <v>-0.496826784569974+68.7835763546433i</v>
      </c>
    </row>
    <row r="58" spans="2:21" x14ac:dyDescent="0.2">
      <c r="B58" s="164">
        <f t="shared" si="16"/>
        <v>1.0999999999999979</v>
      </c>
      <c r="C58" s="164">
        <f t="shared" si="17"/>
        <v>12.589254117941612</v>
      </c>
      <c r="D58" s="164">
        <f t="shared" si="8"/>
        <v>1.2589254117941612E-2</v>
      </c>
      <c r="E58" s="164">
        <f t="shared" si="9"/>
        <v>38.803910300251779</v>
      </c>
      <c r="F58" s="164">
        <f t="shared" si="10"/>
        <v>-1.5600913990177994</v>
      </c>
      <c r="G58" s="164">
        <f t="shared" si="11"/>
        <v>36.649926914768891</v>
      </c>
      <c r="H58" s="164">
        <f t="shared" si="12"/>
        <v>90.418634631103927</v>
      </c>
      <c r="I58" s="164">
        <f t="shared" si="13"/>
        <v>75.45383721502067</v>
      </c>
      <c r="J58" s="164">
        <f t="shared" si="14"/>
        <v>88.858543232086134</v>
      </c>
      <c r="K58" s="164" t="str">
        <f t="shared" si="0"/>
        <v>1+3.64337439609137E-06i</v>
      </c>
      <c r="L58" s="164" t="str">
        <f t="shared" si="1"/>
        <v>1-1.22665897659422E-06i</v>
      </c>
      <c r="M58" s="164" t="str">
        <f t="shared" si="18"/>
        <v>1.00000000000447+2.41671541949715E-06i</v>
      </c>
      <c r="N58" s="164" t="str">
        <f t="shared" si="2"/>
        <v>1+0.0271914861667638i</v>
      </c>
      <c r="O58" s="164" t="str">
        <f t="shared" si="3"/>
        <v>0.999999995818177+0.0000463607077343875i</v>
      </c>
      <c r="P58" s="164" t="str">
        <f t="shared" si="19"/>
        <v>0.999998735201634+0.0272378467607882i</v>
      </c>
      <c r="Q58" s="164" t="str">
        <f t="shared" si="4"/>
        <v>87.1032783991711-2.37229809014871i</v>
      </c>
      <c r="R58" s="164" t="str">
        <f t="shared" si="5"/>
        <v>280-38309.4742405543i</v>
      </c>
      <c r="S58" s="164" t="str">
        <f t="shared" si="6"/>
        <v>-126421264.993829i</v>
      </c>
      <c r="T58" s="164" t="str">
        <f t="shared" si="15"/>
        <v>279.830380132762-38297.8694453439i</v>
      </c>
      <c r="U58" s="164" t="str">
        <f t="shared" si="7"/>
        <v>-0.496826784569915+67.9962172919941i</v>
      </c>
    </row>
    <row r="59" spans="2:21" x14ac:dyDescent="0.2">
      <c r="B59" s="164">
        <f t="shared" si="16"/>
        <v>1.1049999999999978</v>
      </c>
      <c r="C59" s="164">
        <f t="shared" si="17"/>
        <v>12.735030810166556</v>
      </c>
      <c r="D59" s="164">
        <f t="shared" si="8"/>
        <v>1.2735030810166557E-2</v>
      </c>
      <c r="E59" s="164">
        <f t="shared" si="9"/>
        <v>38.80383556128379</v>
      </c>
      <c r="F59" s="164">
        <f t="shared" si="10"/>
        <v>-1.5781473666930537</v>
      </c>
      <c r="G59" s="164">
        <f t="shared" si="11"/>
        <v>36.549932318450715</v>
      </c>
      <c r="H59" s="164">
        <f t="shared" si="12"/>
        <v>90.423482015973576</v>
      </c>
      <c r="I59" s="164">
        <f t="shared" si="13"/>
        <v>75.353767879734505</v>
      </c>
      <c r="J59" s="164">
        <f t="shared" si="14"/>
        <v>88.845334649280517</v>
      </c>
      <c r="K59" s="164" t="str">
        <f t="shared" si="0"/>
        <v>1+0.0000036855626832626i</v>
      </c>
      <c r="L59" s="164" t="str">
        <f t="shared" si="1"/>
        <v>1-1.24086301810618E-06i</v>
      </c>
      <c r="M59" s="164" t="str">
        <f t="shared" si="18"/>
        <v>1.00000000000457+2.44469966515642E-06i</v>
      </c>
      <c r="N59" s="164" t="str">
        <f t="shared" si="2"/>
        <v>1+0.0275063487370905i</v>
      </c>
      <c r="O59" s="164" t="str">
        <f t="shared" si="3"/>
        <v>0.99999999572077+0.0000468975394290543i</v>
      </c>
      <c r="P59" s="164" t="str">
        <f t="shared" si="19"/>
        <v>0.999998705740696+0.0275532461588136i</v>
      </c>
      <c r="Q59" s="164" t="str">
        <f t="shared" si="4"/>
        <v>87.1017769944985-2.39972670921448i</v>
      </c>
      <c r="R59" s="164" t="str">
        <f t="shared" si="5"/>
        <v>280-37870.9493151803i</v>
      </c>
      <c r="S59" s="164" t="str">
        <f t="shared" si="6"/>
        <v>-124974132.740095i</v>
      </c>
      <c r="T59" s="164" t="str">
        <f t="shared" si="15"/>
        <v>279.830380132732-37859.4773732292i</v>
      </c>
      <c r="U59" s="164" t="str">
        <f t="shared" si="7"/>
        <v>-0.496826784569862+67.217871054297i</v>
      </c>
    </row>
    <row r="60" spans="2:21" x14ac:dyDescent="0.2">
      <c r="B60" s="164">
        <f t="shared" si="16"/>
        <v>1.1099999999999977</v>
      </c>
      <c r="C60" s="164">
        <f t="shared" si="17"/>
        <v>12.882495516931272</v>
      </c>
      <c r="D60" s="164">
        <f t="shared" si="8"/>
        <v>1.2882495516931271E-2</v>
      </c>
      <c r="E60" s="164">
        <f t="shared" si="9"/>
        <v>38.803759082753146</v>
      </c>
      <c r="F60" s="164">
        <f t="shared" si="10"/>
        <v>-1.5964120951542984</v>
      </c>
      <c r="G60" s="164">
        <f t="shared" si="11"/>
        <v>36.449937847993404</v>
      </c>
      <c r="H60" s="164">
        <f t="shared" si="12"/>
        <v>90.428385524740662</v>
      </c>
      <c r="I60" s="164">
        <f t="shared" si="13"/>
        <v>75.253696930746543</v>
      </c>
      <c r="J60" s="164">
        <f t="shared" si="14"/>
        <v>88.83197342958637</v>
      </c>
      <c r="K60" s="164" t="str">
        <f t="shared" si="0"/>
        <v>1+3.72823948777542E-06i</v>
      </c>
      <c r="L60" s="164" t="str">
        <f t="shared" si="1"/>
        <v>1-1.25523153466714E-06i</v>
      </c>
      <c r="M60" s="164" t="str">
        <f t="shared" si="18"/>
        <v>1.00000000000468+2.47300795310828E-06i</v>
      </c>
      <c r="N60" s="164" t="str">
        <f t="shared" si="2"/>
        <v>1+0.0278248572441484i</v>
      </c>
      <c r="O60" s="164" t="str">
        <f t="shared" si="3"/>
        <v>0.999999995621094+0.0000474405873417748i</v>
      </c>
      <c r="P60" s="164" t="str">
        <f t="shared" si="19"/>
        <v>0.999998675593524+0.0278722977096477i</v>
      </c>
      <c r="Q60" s="164" t="str">
        <f t="shared" si="4"/>
        <v>87.1002406711138-2.42747148690183i</v>
      </c>
      <c r="R60" s="164" t="str">
        <f t="shared" si="5"/>
        <v>280-37437.4441431176i</v>
      </c>
      <c r="S60" s="164" t="str">
        <f t="shared" si="6"/>
        <v>-123543565.672288i</v>
      </c>
      <c r="T60" s="164" t="str">
        <f t="shared" si="15"/>
        <v>279.830380132699-37426.103533832i</v>
      </c>
      <c r="U60" s="164" t="str">
        <f t="shared" si="7"/>
        <v>-0.496826784569803+66.4484344725996i</v>
      </c>
    </row>
    <row r="61" spans="2:21" x14ac:dyDescent="0.2">
      <c r="B61" s="164">
        <f t="shared" si="16"/>
        <v>1.1149999999999975</v>
      </c>
      <c r="C61" s="164">
        <f t="shared" si="17"/>
        <v>13.031667784522924</v>
      </c>
      <c r="D61" s="164">
        <f t="shared" si="8"/>
        <v>1.3031667784522924E-2</v>
      </c>
      <c r="E61" s="164">
        <f t="shared" si="9"/>
        <v>38.803680824202864</v>
      </c>
      <c r="F61" s="164">
        <f t="shared" si="10"/>
        <v>-1.6148879905926403</v>
      </c>
      <c r="G61" s="164">
        <f t="shared" si="11"/>
        <v>36.349943506328422</v>
      </c>
      <c r="H61" s="164">
        <f t="shared" si="12"/>
        <v>90.433345807072328</v>
      </c>
      <c r="I61" s="164">
        <f t="shared" si="13"/>
        <v>75.153624330531287</v>
      </c>
      <c r="J61" s="164">
        <f t="shared" si="14"/>
        <v>88.818457816479693</v>
      </c>
      <c r="K61" s="164" t="str">
        <f t="shared" si="0"/>
        <v>1+3.77141046639406E-06i</v>
      </c>
      <c r="L61" s="164" t="str">
        <f t="shared" si="1"/>
        <v>1-0.0000012697664308084i</v>
      </c>
      <c r="M61" s="164" t="str">
        <f t="shared" si="18"/>
        <v>1.00000000000479+2.50164403558566E-06i</v>
      </c>
      <c r="N61" s="164" t="str">
        <f t="shared" si="2"/>
        <v>1+0.0281470539058953i</v>
      </c>
      <c r="O61" s="164" t="str">
        <f t="shared" si="3"/>
        <v>0.999999995519096+0.0000479899234529616i</v>
      </c>
      <c r="P61" s="164" t="str">
        <f t="shared" si="19"/>
        <v>0.999998644744134+0.028195043703224i</v>
      </c>
      <c r="Q61" s="164" t="str">
        <f t="shared" si="4"/>
        <v>87.0986686181732-2.45553603329339i</v>
      </c>
      <c r="R61" s="164" t="str">
        <f t="shared" si="5"/>
        <v>280-37008.9012637252i</v>
      </c>
      <c r="S61" s="164" t="str">
        <f t="shared" si="6"/>
        <v>-122129374.170293i</v>
      </c>
      <c r="T61" s="164" t="str">
        <f t="shared" si="15"/>
        <v>279.830380132664-36997.6904839197i</v>
      </c>
      <c r="U61" s="164" t="str">
        <f t="shared" si="7"/>
        <v>-0.496826784569741+65.6878055589172i</v>
      </c>
    </row>
    <row r="62" spans="2:21" x14ac:dyDescent="0.2">
      <c r="B62" s="164">
        <f t="shared" si="16"/>
        <v>1.1199999999999974</v>
      </c>
      <c r="C62" s="164">
        <f t="shared" si="17"/>
        <v>13.182567385563994</v>
      </c>
      <c r="D62" s="164">
        <f t="shared" si="8"/>
        <v>1.3182567385563993E-2</v>
      </c>
      <c r="E62" s="164">
        <f t="shared" si="9"/>
        <v>38.80360074423659</v>
      </c>
      <c r="F62" s="164">
        <f t="shared" si="10"/>
        <v>-1.6335774866705846</v>
      </c>
      <c r="G62" s="164">
        <f t="shared" si="11"/>
        <v>36.249949296455377</v>
      </c>
      <c r="H62" s="164">
        <f t="shared" si="12"/>
        <v>90.438363520150887</v>
      </c>
      <c r="I62" s="164">
        <f t="shared" si="13"/>
        <v>75.05355004069196</v>
      </c>
      <c r="J62" s="164">
        <f t="shared" si="14"/>
        <v>88.804786033480298</v>
      </c>
      <c r="K62" s="164" t="str">
        <f t="shared" si="0"/>
        <v>1+3.81508134138498E-06i</v>
      </c>
      <c r="L62" s="164" t="str">
        <f t="shared" si="1"/>
        <v>1-0.0000012844696331147i</v>
      </c>
      <c r="M62" s="164" t="str">
        <f t="shared" si="18"/>
        <v>1.0000000000049+2.53061170827028E-06i</v>
      </c>
      <c r="N62" s="164" t="str">
        <f t="shared" si="2"/>
        <v>1+0.0284729814291495i</v>
      </c>
      <c r="O62" s="164" t="str">
        <f t="shared" si="3"/>
        <v>0.999999995414723+0.0000485456205765212i</v>
      </c>
      <c r="P62" s="164" t="str">
        <f t="shared" si="19"/>
        <v>0.99999861317617+0.0285215269191695i</v>
      </c>
      <c r="Q62" s="164" t="str">
        <f t="shared" si="4"/>
        <v>87.097060006065-2.4839239984924i</v>
      </c>
      <c r="R62" s="164" t="str">
        <f t="shared" si="5"/>
        <v>280-36585.2638741086i</v>
      </c>
      <c r="S62" s="164" t="str">
        <f t="shared" si="6"/>
        <v>-120731370.784558i</v>
      </c>
      <c r="T62" s="164" t="str">
        <f t="shared" si="15"/>
        <v>279.830380132631-36574.1814378066i</v>
      </c>
      <c r="U62" s="164" t="str">
        <f t="shared" si="7"/>
        <v>-0.496826784569682+64.9358834927112i</v>
      </c>
    </row>
    <row r="63" spans="2:21" x14ac:dyDescent="0.2">
      <c r="B63" s="164">
        <f t="shared" si="16"/>
        <v>1.1249999999999973</v>
      </c>
      <c r="C63" s="164">
        <f t="shared" si="17"/>
        <v>13.335214321633162</v>
      </c>
      <c r="D63" s="164">
        <f t="shared" si="8"/>
        <v>1.3335214321633161E-2</v>
      </c>
      <c r="E63" s="164">
        <f t="shared" si="9"/>
        <v>38.803518800496846</v>
      </c>
      <c r="F63" s="164">
        <f t="shared" si="10"/>
        <v>-1.6524830448264789</v>
      </c>
      <c r="G63" s="164">
        <f t="shared" si="11"/>
        <v>36.149955221443648</v>
      </c>
      <c r="H63" s="164">
        <f t="shared" si="12"/>
        <v>90.443439328760604</v>
      </c>
      <c r="I63" s="164">
        <f t="shared" si="13"/>
        <v>74.953474021940494</v>
      </c>
      <c r="J63" s="164">
        <f t="shared" si="14"/>
        <v>88.790956283934122</v>
      </c>
      <c r="K63" s="164" t="str">
        <f t="shared" si="0"/>
        <v>1+3.85925790127533E-06i</v>
      </c>
      <c r="L63" s="164" t="str">
        <f t="shared" si="1"/>
        <v>1-1.29934309047958E-06i</v>
      </c>
      <c r="M63" s="164" t="str">
        <f t="shared" si="18"/>
        <v>1.00000000000501+2.55991481079575E-06i</v>
      </c>
      <c r="N63" s="164" t="str">
        <f t="shared" si="2"/>
        <v>1+0.0288026830152512i</v>
      </c>
      <c r="O63" s="164" t="str">
        <f t="shared" si="3"/>
        <v>0.999999995307918+0.0000491077523695054i</v>
      </c>
      <c r="P63" s="164" t="str">
        <f t="shared" si="19"/>
        <v>0.999998580872893+0.0288517906324762i</v>
      </c>
      <c r="Q63" s="164" t="str">
        <f t="shared" si="4"/>
        <v>87.0954139859774-2.51263907302385i</v>
      </c>
      <c r="R63" s="164" t="str">
        <f t="shared" si="5"/>
        <v>280-36166.4758215907i</v>
      </c>
      <c r="S63" s="164" t="str">
        <f t="shared" si="6"/>
        <v>-119349370.21125i</v>
      </c>
      <c r="T63" s="164" t="str">
        <f t="shared" si="15"/>
        <v>279.830380132595-36155.520259827i</v>
      </c>
      <c r="U63" s="164" t="str">
        <f t="shared" si="7"/>
        <v>-0.496826784569618+64.1925686075255i</v>
      </c>
    </row>
    <row r="64" spans="2:21" x14ac:dyDescent="0.2">
      <c r="B64" s="164">
        <f t="shared" si="16"/>
        <v>1.1299999999999972</v>
      </c>
      <c r="C64" s="164">
        <f t="shared" si="17"/>
        <v>13.48962882591645</v>
      </c>
      <c r="D64" s="164">
        <f t="shared" si="8"/>
        <v>1.348962882591645E-2</v>
      </c>
      <c r="E64" s="164">
        <f t="shared" si="9"/>
        <v>38.803434949642849</v>
      </c>
      <c r="F64" s="164">
        <f t="shared" si="10"/>
        <v>-1.6716071545819267</v>
      </c>
      <c r="G64" s="164">
        <f t="shared" si="11"/>
        <v>36.049961284434396</v>
      </c>
      <c r="H64" s="164">
        <f t="shared" si="12"/>
        <v>90.448573905375369</v>
      </c>
      <c r="I64" s="164">
        <f t="shared" si="13"/>
        <v>74.853396234077252</v>
      </c>
      <c r="J64" s="164">
        <f t="shared" si="14"/>
        <v>88.776966750793449</v>
      </c>
      <c r="K64" s="164" t="str">
        <f t="shared" si="0"/>
        <v>1+0.0000039039460016203i</v>
      </c>
      <c r="L64" s="164" t="str">
        <f t="shared" si="1"/>
        <v>1-1.31438877436371E-06i</v>
      </c>
      <c r="M64" s="164" t="str">
        <f t="shared" si="18"/>
        <v>1.00000000000513+2.58955722725659E-06i</v>
      </c>
      <c r="N64" s="164" t="str">
        <f t="shared" si="2"/>
        <v>1+0.0291362023657887i</v>
      </c>
      <c r="O64" s="164" t="str">
        <f t="shared" si="3"/>
        <v>0.999999995198625+0.0000496763933418745i</v>
      </c>
      <c r="P64" s="164" t="str">
        <f t="shared" si="19"/>
        <v>0.999998547817176+0.0291858786192367i</v>
      </c>
      <c r="Q64" s="164" t="str">
        <f t="shared" si="4"/>
        <v>87.0937296894581-2.54168498823802i</v>
      </c>
      <c r="R64" s="164" t="str">
        <f t="shared" si="5"/>
        <v>280-35752.4815962689i</v>
      </c>
      <c r="S64" s="164" t="str">
        <f t="shared" si="6"/>
        <v>-117983189.267688i</v>
      </c>
      <c r="T64" s="164" t="str">
        <f t="shared" si="15"/>
        <v>279.830380132561-35741.6514568961i</v>
      </c>
      <c r="U64" s="164" t="str">
        <f t="shared" si="7"/>
        <v>-0.496826784569558+63.4577623777787i</v>
      </c>
    </row>
    <row r="65" spans="2:21" x14ac:dyDescent="0.2">
      <c r="B65" s="164">
        <f t="shared" si="16"/>
        <v>1.1349999999999971</v>
      </c>
      <c r="C65" s="164">
        <f t="shared" si="17"/>
        <v>13.645831365889158</v>
      </c>
      <c r="D65" s="164">
        <f t="shared" si="8"/>
        <v>1.3645831365889158E-2</v>
      </c>
      <c r="E65" s="164">
        <f t="shared" si="9"/>
        <v>38.803349147327474</v>
      </c>
      <c r="F65" s="164">
        <f t="shared" si="10"/>
        <v>-1.6909523338523271</v>
      </c>
      <c r="G65" s="164">
        <f t="shared" si="11"/>
        <v>35.949967488641462</v>
      </c>
      <c r="H65" s="164">
        <f t="shared" si="12"/>
        <v>90.453767930247537</v>
      </c>
      <c r="I65" s="164">
        <f t="shared" si="13"/>
        <v>74.753316635968929</v>
      </c>
      <c r="J65" s="164">
        <f t="shared" si="14"/>
        <v>88.762815596395214</v>
      </c>
      <c r="K65" s="164" t="str">
        <f t="shared" si="0"/>
        <v>1+3.94915156577918E-06i</v>
      </c>
      <c r="L65" s="164" t="str">
        <f t="shared" si="1"/>
        <v>1-1.32960867905617E-06i</v>
      </c>
      <c r="M65" s="164" t="str">
        <f t="shared" si="18"/>
        <v>1.00000000000525+2.61954288672301E-06i</v>
      </c>
      <c r="N65" s="164" t="str">
        <f t="shared" si="2"/>
        <v>1+0.0294735836883905i</v>
      </c>
      <c r="O65" s="164" t="str">
        <f t="shared" si="3"/>
        <v>0.999999995086787+0.0000502516188663735i</v>
      </c>
      <c r="P65" s="164" t="str">
        <f t="shared" si="19"/>
        <v>0.999998513991493+0.0295238351624469i</v>
      </c>
      <c r="Q65" s="164" t="str">
        <f t="shared" si="4"/>
        <v>87.0920062279601-2.57106551671643i</v>
      </c>
      <c r="R65" s="164" t="str">
        <f t="shared" si="5"/>
        <v>280-35343.2263236569i</v>
      </c>
      <c r="S65" s="164" t="str">
        <f t="shared" si="6"/>
        <v>-116632646.868068i</v>
      </c>
      <c r="T65" s="164" t="str">
        <f t="shared" si="15"/>
        <v>279.830380132522-35332.5201711513i</v>
      </c>
      <c r="U65" s="164" t="str">
        <f t="shared" si="7"/>
        <v>-0.496826784569489+62.7313674056992i</v>
      </c>
    </row>
    <row r="66" spans="2:21" x14ac:dyDescent="0.2">
      <c r="B66" s="164">
        <f t="shared" si="16"/>
        <v>1.139999999999997</v>
      </c>
      <c r="C66" s="164">
        <f t="shared" si="17"/>
        <v>13.803842646028759</v>
      </c>
      <c r="D66" s="164">
        <f t="shared" si="8"/>
        <v>1.3803842646028758E-2</v>
      </c>
      <c r="E66" s="164">
        <f t="shared" si="9"/>
        <v>38.803261348174246</v>
      </c>
      <c r="F66" s="164">
        <f t="shared" si="10"/>
        <v>-1.7105211292604159</v>
      </c>
      <c r="G66" s="164">
        <f t="shared" si="11"/>
        <v>35.849973837354021</v>
      </c>
      <c r="H66" s="164">
        <f t="shared" si="12"/>
        <v>90.459022091497616</v>
      </c>
      <c r="I66" s="164">
        <f t="shared" si="13"/>
        <v>74.653235185528274</v>
      </c>
      <c r="J66" s="164">
        <f t="shared" si="14"/>
        <v>88.748500962237202</v>
      </c>
      <c r="K66" s="164" t="str">
        <f t="shared" si="0"/>
        <v>1+3.99488058570052E-06i</v>
      </c>
      <c r="L66" s="164" t="str">
        <f t="shared" si="1"/>
        <v>1-1.34500482193887E-06i</v>
      </c>
      <c r="M66" s="164" t="str">
        <f t="shared" si="18"/>
        <v>1.00000000000537+2.64987576376165E-06i</v>
      </c>
      <c r="N66" s="164" t="str">
        <f t="shared" si="2"/>
        <v>1+0.0298148717025855i</v>
      </c>
      <c r="O66" s="164" t="str">
        <f t="shared" si="3"/>
        <v>0.999999994972343+0.0000508335051885225i</v>
      </c>
      <c r="P66" s="164" t="str">
        <f t="shared" si="19"/>
        <v>0.999998479377908+0.0298657050578751i</v>
      </c>
      <c r="Q66" s="164" t="str">
        <f t="shared" si="4"/>
        <v>87.0902426923826-2.6007844726802i</v>
      </c>
      <c r="R66" s="164" t="str">
        <f t="shared" si="5"/>
        <v>280-34938.6557574116i</v>
      </c>
      <c r="S66" s="164" t="str">
        <f t="shared" si="6"/>
        <v>-115297563.999458i</v>
      </c>
      <c r="T66" s="164" t="str">
        <f t="shared" si="15"/>
        <v>279.830380132487-34928.0721726848i</v>
      </c>
      <c r="U66" s="164" t="str">
        <f t="shared" si="7"/>
        <v>-0.496826784569427+62.0132874084219i</v>
      </c>
    </row>
    <row r="67" spans="2:21" x14ac:dyDescent="0.2">
      <c r="B67" s="164">
        <f t="shared" si="16"/>
        <v>1.1449999999999969</v>
      </c>
      <c r="C67" s="164">
        <f t="shared" si="17"/>
        <v>13.963683610559279</v>
      </c>
      <c r="D67" s="164">
        <f t="shared" si="8"/>
        <v>1.396368361055928E-2</v>
      </c>
      <c r="E67" s="164">
        <f t="shared" si="9"/>
        <v>38.803171505753589</v>
      </c>
      <c r="F67" s="164">
        <f t="shared" si="10"/>
        <v>-1.7303161164530527</v>
      </c>
      <c r="G67" s="164">
        <f t="shared" si="11"/>
        <v>35.749980333937344</v>
      </c>
      <c r="H67" s="164">
        <f t="shared" si="12"/>
        <v>90.464337085205202</v>
      </c>
      <c r="I67" s="164">
        <f t="shared" si="13"/>
        <v>74.553151839690941</v>
      </c>
      <c r="J67" s="164">
        <f t="shared" si="14"/>
        <v>88.734020968752148</v>
      </c>
      <c r="K67" s="164" t="str">
        <f t="shared" si="0"/>
        <v>1+0.0000040411391227164i</v>
      </c>
      <c r="L67" s="164" t="str">
        <f t="shared" si="1"/>
        <v>1-1.36057924375385E-06i</v>
      </c>
      <c r="M67" s="164" t="str">
        <f t="shared" si="18"/>
        <v>1.0000000000055+2.68055987896255E-06i</v>
      </c>
      <c r="N67" s="164" t="str">
        <f t="shared" si="2"/>
        <v>1+0.0301601116457303i</v>
      </c>
      <c r="O67" s="164" t="str">
        <f t="shared" si="3"/>
        <v>0.999999994855234+0.0000514221294367233i</v>
      </c>
      <c r="P67" s="164" t="str">
        <f t="shared" si="19"/>
        <v>0.999998443958069+0.0302115336200003i</v>
      </c>
      <c r="Q67" s="164" t="str">
        <f t="shared" si="4"/>
        <v>87.0884381525994-2.63084571240089i</v>
      </c>
      <c r="R67" s="164" t="str">
        <f t="shared" si="5"/>
        <v>280-34538.7162721427i</v>
      </c>
      <c r="S67" s="164" t="str">
        <f t="shared" si="6"/>
        <v>-113977763.698071i</v>
      </c>
      <c r="T67" s="164" t="str">
        <f t="shared" si="15"/>
        <v>279.830380132448-34528.2538523515i</v>
      </c>
      <c r="U67" s="164" t="str">
        <f t="shared" si="7"/>
        <v>-0.496826784569357+61.3034272052191i</v>
      </c>
    </row>
    <row r="68" spans="2:21" x14ac:dyDescent="0.2">
      <c r="B68" s="164">
        <f t="shared" si="16"/>
        <v>1.1499999999999968</v>
      </c>
      <c r="C68" s="164">
        <f t="shared" si="17"/>
        <v>14.125375446227444</v>
      </c>
      <c r="D68" s="164">
        <f t="shared" si="8"/>
        <v>1.4125375446227445E-2</v>
      </c>
      <c r="E68" s="164">
        <f t="shared" si="9"/>
        <v>38.803079572558076</v>
      </c>
      <c r="F68" s="164">
        <f t="shared" si="10"/>
        <v>-1.7503399004209794</v>
      </c>
      <c r="G68" s="164">
        <f t="shared" si="11"/>
        <v>35.649986981835561</v>
      </c>
      <c r="H68" s="164">
        <f t="shared" si="12"/>
        <v>90.469713615500623</v>
      </c>
      <c r="I68" s="164">
        <f t="shared" si="13"/>
        <v>74.453066554393644</v>
      </c>
      <c r="J68" s="164">
        <f t="shared" si="14"/>
        <v>88.719373715079641</v>
      </c>
      <c r="K68" s="164" t="str">
        <f t="shared" si="0"/>
        <v>1+4.08793330834578E-06i</v>
      </c>
      <c r="L68" s="164" t="str">
        <f t="shared" si="1"/>
        <v>1-1.37633400887387E-06i</v>
      </c>
      <c r="M68" s="164" t="str">
        <f t="shared" si="18"/>
        <v>1.00000000000563+2.71159929947191E-06i</v>
      </c>
      <c r="N68" s="164" t="str">
        <f t="shared" si="2"/>
        <v>1+0.0305093492790055i</v>
      </c>
      <c r="O68" s="164" t="str">
        <f t="shared" si="3"/>
        <v>0.999999994735397+0.0000520175696324824i</v>
      </c>
      <c r="P68" s="164" t="str">
        <f t="shared" si="19"/>
        <v>0.999998407713196+0.0305613666880184i</v>
      </c>
      <c r="Q68" s="164" t="str">
        <f t="shared" si="4"/>
        <v>87.0865916569725-2.66125313461327i</v>
      </c>
      <c r="R68" s="164" t="str">
        <f t="shared" si="5"/>
        <v>280-34143.3548563047i</v>
      </c>
      <c r="S68" s="164" t="str">
        <f t="shared" si="6"/>
        <v>-112673071.025805i</v>
      </c>
      <c r="T68" s="164" t="str">
        <f t="shared" si="15"/>
        <v>279.830380132409-34133.0122146669i</v>
      </c>
      <c r="U68" s="164" t="str">
        <f t="shared" si="7"/>
        <v>-0.496826784569288+60.6016927048914i</v>
      </c>
    </row>
    <row r="69" spans="2:21" x14ac:dyDescent="0.2">
      <c r="B69" s="164">
        <f t="shared" si="16"/>
        <v>1.1549999999999967</v>
      </c>
      <c r="C69" s="164">
        <f t="shared" si="17"/>
        <v>14.288939585110922</v>
      </c>
      <c r="D69" s="164">
        <f t="shared" si="8"/>
        <v>1.4288939585110922E-2</v>
      </c>
      <c r="E69" s="164">
        <f t="shared" si="9"/>
        <v>38.802985499977922</v>
      </c>
      <c r="F69" s="164">
        <f t="shared" si="10"/>
        <v>-1.7705951158217486</v>
      </c>
      <c r="G69" s="164">
        <f t="shared" si="11"/>
        <v>35.549993784572663</v>
      </c>
      <c r="H69" s="164">
        <f t="shared" si="12"/>
        <v>90.475152394658039</v>
      </c>
      <c r="I69" s="164">
        <f t="shared" si="13"/>
        <v>74.352979284550585</v>
      </c>
      <c r="J69" s="164">
        <f t="shared" si="14"/>
        <v>88.70455727883629</v>
      </c>
      <c r="K69" s="164" t="str">
        <f t="shared" si="0"/>
        <v>1+4.13526934510728E-06i</v>
      </c>
      <c r="L69" s="164" t="str">
        <f t="shared" si="1"/>
        <v>1-1.39227120557597E-06i</v>
      </c>
      <c r="M69" s="164" t="str">
        <f t="shared" si="18"/>
        <v>1.00000000000576+2.74299813953131E-06i</v>
      </c>
      <c r="N69" s="164" t="str">
        <f t="shared" si="2"/>
        <v>1+0.030862630893481i</v>
      </c>
      <c r="O69" s="164" t="str">
        <f t="shared" si="3"/>
        <v>0.999999994612769+0.0000526199047007528i</v>
      </c>
      <c r="P69" s="164" t="str">
        <f t="shared" si="19"/>
        <v>0.999998370624073+0.0309152506319176i</v>
      </c>
      <c r="Q69" s="164" t="str">
        <f t="shared" si="4"/>
        <v>87.0847022318625-2.69201068093057i</v>
      </c>
      <c r="R69" s="164" t="str">
        <f t="shared" si="5"/>
        <v>280-33752.51910517i</v>
      </c>
      <c r="S69" s="164" t="str">
        <f t="shared" si="6"/>
        <v>-111383313.047061i</v>
      </c>
      <c r="T69" s="164" t="str">
        <f t="shared" si="15"/>
        <v>279.830380132369-33742.2948707797i</v>
      </c>
      <c r="U69" s="164" t="str">
        <f t="shared" si="7"/>
        <v>-0.496826784569217+59.9079908932901i</v>
      </c>
    </row>
    <row r="70" spans="2:21" x14ac:dyDescent="0.2">
      <c r="B70" s="164">
        <f t="shared" si="16"/>
        <v>1.1599999999999966</v>
      </c>
      <c r="C70" s="164">
        <f t="shared" si="17"/>
        <v>14.454397707459167</v>
      </c>
      <c r="D70" s="164">
        <f t="shared" si="8"/>
        <v>1.4454397707459167E-2</v>
      </c>
      <c r="E70" s="164">
        <f t="shared" si="9"/>
        <v>38.802889238275313</v>
      </c>
      <c r="F70" s="164">
        <f t="shared" si="10"/>
        <v>-1.7910844273059254</v>
      </c>
      <c r="G70" s="164">
        <f t="shared" si="11"/>
        <v>35.450000745754778</v>
      </c>
      <c r="H70" s="164">
        <f t="shared" si="12"/>
        <v>90.480654143189227</v>
      </c>
      <c r="I70" s="164">
        <f t="shared" si="13"/>
        <v>74.252889984030091</v>
      </c>
      <c r="J70" s="164">
        <f t="shared" si="14"/>
        <v>88.689569715883295</v>
      </c>
      <c r="K70" s="164" t="str">
        <f t="shared" si="0"/>
        <v>1+4.18315350734131E-06i</v>
      </c>
      <c r="L70" s="164" t="str">
        <f t="shared" si="1"/>
        <v>1-1.40839294631831E-06i</v>
      </c>
      <c r="M70" s="164" t="str">
        <f t="shared" si="18"/>
        <v>1.00000000000589+0.000002774760561023i</v>
      </c>
      <c r="N70" s="164" t="str">
        <f t="shared" ref="N70:N101" si="20">COMPLEX(1,2*PI()*C70*(Rd+Rs+esr)*Req*Cout/(Req+Rd+Rs))</f>
        <v>1+0.0312200033162522i</v>
      </c>
      <c r="O70" s="164" t="str">
        <f t="shared" si="3"/>
        <v>0.999999994487284+0.0000532292144803954i</v>
      </c>
      <c r="P70" s="164" t="str">
        <f t="shared" si="19"/>
        <v>0.999998332671031+0.0312732323586256i</v>
      </c>
      <c r="Q70" s="164" t="str">
        <f t="shared" si="4"/>
        <v>87.0827688811215-2.72312233626188i</v>
      </c>
      <c r="R70" s="164" t="str">
        <f t="shared" si="5"/>
        <v>280-33366.1572138832i</v>
      </c>
      <c r="S70" s="164" t="str">
        <f t="shared" si="6"/>
        <v>-110108318.805815i</v>
      </c>
      <c r="T70" s="164" t="str">
        <f t="shared" si="15"/>
        <v>279.830380132327-33356.050031529i</v>
      </c>
      <c r="U70" s="164" t="str">
        <f t="shared" si="7"/>
        <v>-0.496826784569143+59.2222298209912i</v>
      </c>
    </row>
    <row r="71" spans="2:21" x14ac:dyDescent="0.2">
      <c r="B71" s="164">
        <f t="shared" si="16"/>
        <v>1.1649999999999965</v>
      </c>
      <c r="C71" s="164">
        <f t="shared" si="17"/>
        <v>14.621771744567065</v>
      </c>
      <c r="D71" s="164">
        <f t="shared" si="8"/>
        <v>1.4621771744567065E-2</v>
      </c>
      <c r="E71" s="164">
        <f t="shared" si="9"/>
        <v>38.802790736558421</v>
      </c>
      <c r="F71" s="164">
        <f t="shared" si="10"/>
        <v>-1.8118105298462321</v>
      </c>
      <c r="G71" s="164">
        <f t="shared" si="11"/>
        <v>35.350007869072137</v>
      </c>
      <c r="H71" s="164">
        <f t="shared" si="12"/>
        <v>90.486219589938756</v>
      </c>
      <c r="I71" s="164">
        <f t="shared" si="13"/>
        <v>74.152798605630551</v>
      </c>
      <c r="J71" s="164">
        <f t="shared" si="14"/>
        <v>88.674409060092529</v>
      </c>
      <c r="K71" s="164" t="str">
        <f t="shared" si="0"/>
        <v>1+0.0000042315921420417i</v>
      </c>
      <c r="L71" s="164" t="str">
        <f t="shared" si="1"/>
        <v>1-1.42470136802016E-06i</v>
      </c>
      <c r="M71" s="164" t="str">
        <f t="shared" si="18"/>
        <v>1.00000000000603+2.80689077402154E-06i</v>
      </c>
      <c r="N71" s="164" t="str">
        <f t="shared" si="20"/>
        <v>1+0.0315815139166466i</v>
      </c>
      <c r="O71" s="164" t="str">
        <f t="shared" si="3"/>
        <v>0.999999994358877+0.0000538455797347614i</v>
      </c>
      <c r="P71" s="164" t="str">
        <f t="shared" si="19"/>
        <v>0.999998293833951+0.0316353593182262i</v>
      </c>
      <c r="Q71" s="164" t="str">
        <f t="shared" si="4"/>
        <v>87.0807905855784-2.75459212923139i</v>
      </c>
      <c r="R71" s="164" t="str">
        <f t="shared" si="5"/>
        <v>280-32984.2179705942i</v>
      </c>
      <c r="S71" s="164" t="str">
        <f t="shared" si="6"/>
        <v>-108847919.302961i</v>
      </c>
      <c r="T71" s="164" t="str">
        <f t="shared" si="15"/>
        <v>279.830380132284-32974.2265005801i</v>
      </c>
      <c r="U71" s="164" t="str">
        <f t="shared" si="7"/>
        <v>-0.496826784569066+58.544318591108i</v>
      </c>
    </row>
    <row r="72" spans="2:21" x14ac:dyDescent="0.2">
      <c r="B72" s="164">
        <f t="shared" si="16"/>
        <v>1.1699999999999964</v>
      </c>
      <c r="C72" s="164">
        <f t="shared" si="17"/>
        <v>14.791083881681955</v>
      </c>
      <c r="D72" s="164">
        <f t="shared" si="8"/>
        <v>1.4791083881681955E-2</v>
      </c>
      <c r="E72" s="164">
        <f t="shared" si="9"/>
        <v>38.802689942754519</v>
      </c>
      <c r="F72" s="164">
        <f t="shared" si="10"/>
        <v>-1.8327761490700754</v>
      </c>
      <c r="G72" s="164">
        <f t="shared" si="11"/>
        <v>35.250015158300819</v>
      </c>
      <c r="H72" s="164">
        <f t="shared" si="12"/>
        <v>90.491849472180036</v>
      </c>
      <c r="I72" s="164">
        <f t="shared" si="13"/>
        <v>74.052705101055338</v>
      </c>
      <c r="J72" s="164">
        <f t="shared" si="14"/>
        <v>88.659073323109965</v>
      </c>
      <c r="K72" s="164" t="str">
        <f t="shared" si="0"/>
        <v>1+4.28059166969702E-06i</v>
      </c>
      <c r="L72" s="164" t="str">
        <f t="shared" si="1"/>
        <v>1-1.44119863234517E-06i</v>
      </c>
      <c r="M72" s="164" t="str">
        <f t="shared" si="18"/>
        <v>1.00000000000617+2.83939303735185E-06i</v>
      </c>
      <c r="N72" s="164" t="str">
        <f t="shared" si="20"/>
        <v>1+0.0319472106125027i</v>
      </c>
      <c r="O72" s="164" t="str">
        <f t="shared" si="3"/>
        <v>0.999999994227478+0.0000544690821623978i</v>
      </c>
      <c r="P72" s="164" t="str">
        <f t="shared" si="19"/>
        <v>0.999998254092238+0.0320016795102491i</v>
      </c>
      <c r="Q72" s="164" t="str">
        <f t="shared" si="4"/>
        <v>87.0787663025084-2.78642413259982i</v>
      </c>
      <c r="R72" s="164" t="str">
        <f t="shared" si="5"/>
        <v>280-32606.65074967i</v>
      </c>
      <c r="S72" s="164" t="str">
        <f t="shared" si="6"/>
        <v>-107601947.473911i</v>
      </c>
      <c r="T72" s="164" t="str">
        <f t="shared" si="15"/>
        <v>279.830380132241-32596.7736676375i</v>
      </c>
      <c r="U72" s="164" t="str">
        <f t="shared" si="7"/>
        <v>-0.49682678456899+57.8741673472413i</v>
      </c>
    </row>
    <row r="73" spans="2:21" x14ac:dyDescent="0.2">
      <c r="B73" s="164">
        <f t="shared" si="16"/>
        <v>1.1749999999999963</v>
      </c>
      <c r="C73" s="164">
        <f t="shared" si="17"/>
        <v>14.962356560944214</v>
      </c>
      <c r="D73" s="164">
        <f t="shared" si="8"/>
        <v>1.4962356560944214E-2</v>
      </c>
      <c r="E73" s="164">
        <f t="shared" si="9"/>
        <v>38.802586803582926</v>
      </c>
      <c r="F73" s="164">
        <f t="shared" si="10"/>
        <v>-1.8539840415952067</v>
      </c>
      <c r="G73" s="164">
        <f t="shared" si="11"/>
        <v>35.15002261730482</v>
      </c>
      <c r="H73" s="164">
        <f t="shared" si="12"/>
        <v>90.497544535712535</v>
      </c>
      <c r="I73" s="164">
        <f t="shared" si="13"/>
        <v>73.95260942088774</v>
      </c>
      <c r="J73" s="164">
        <f t="shared" si="14"/>
        <v>88.643560494117324</v>
      </c>
      <c r="K73" s="164" t="str">
        <f t="shared" si="0"/>
        <v>1+4.33015858514158E-06i</v>
      </c>
      <c r="L73" s="164" t="str">
        <f t="shared" si="1"/>
        <v>1-1.45788692598784E-06i</v>
      </c>
      <c r="M73" s="164" t="str">
        <f t="shared" si="18"/>
        <v>1.00000000000631+2.87227165915374E-06i</v>
      </c>
      <c r="N73" s="164" t="str">
        <f t="shared" si="20"/>
        <v>1+0.0323171418765215i</v>
      </c>
      <c r="O73" s="164" t="str">
        <f t="shared" si="3"/>
        <v>0.999999994093019+0.0000550998044078759i</v>
      </c>
      <c r="P73" s="164" t="str">
        <f t="shared" si="19"/>
        <v>0.999998213424823+0.0323722414900326i</v>
      </c>
      <c r="Q73" s="164" t="str">
        <f t="shared" si="4"/>
        <v>87.0766949650957-2.81862246368783i</v>
      </c>
      <c r="R73" s="164" t="str">
        <f t="shared" si="5"/>
        <v>280-32233.4055049843i</v>
      </c>
      <c r="S73" s="164" t="str">
        <f t="shared" si="6"/>
        <v>-106370238.166448i</v>
      </c>
      <c r="T73" s="164" t="str">
        <f t="shared" si="15"/>
        <v>279.830380132197-32223.6415017371i</v>
      </c>
      <c r="U73" s="164" t="str">
        <f t="shared" si="7"/>
        <v>-0.496826784568912+57.2116872615696i</v>
      </c>
    </row>
    <row r="74" spans="2:21" x14ac:dyDescent="0.2">
      <c r="B74" s="164">
        <f t="shared" si="16"/>
        <v>1.1799999999999962</v>
      </c>
      <c r="C74" s="164">
        <f t="shared" si="17"/>
        <v>15.135612484361952</v>
      </c>
      <c r="D74" s="164">
        <f t="shared" si="8"/>
        <v>1.5135612484361951E-2</v>
      </c>
      <c r="E74" s="164">
        <f t="shared" si="9"/>
        <v>38.802481264527124</v>
      </c>
      <c r="F74" s="164">
        <f t="shared" si="10"/>
        <v>-1.8754369953685557</v>
      </c>
      <c r="G74" s="164">
        <f t="shared" si="11"/>
        <v>35.050030250038013</v>
      </c>
      <c r="H74" s="164">
        <f t="shared" si="12"/>
        <v>90.503305534960163</v>
      </c>
      <c r="I74" s="164">
        <f t="shared" si="13"/>
        <v>73.852511514565137</v>
      </c>
      <c r="J74" s="164">
        <f t="shared" si="14"/>
        <v>88.627868539591603</v>
      </c>
      <c r="K74" s="164" t="str">
        <f t="shared" si="0"/>
        <v>1+4.38029945841633E-06i</v>
      </c>
      <c r="L74" s="164" t="str">
        <f t="shared" si="1"/>
        <v>1-1.47476846096341E-06i</v>
      </c>
      <c r="M74" s="164" t="str">
        <f t="shared" si="18"/>
        <v>1.00000000000646+2.90553099745292E-06i</v>
      </c>
      <c r="N74" s="164" t="str">
        <f t="shared" si="20"/>
        <v>1+0.0326913567426914i</v>
      </c>
      <c r="O74" s="164" t="str">
        <f t="shared" si="3"/>
        <v>0.999999993955427+0.0000557378300727462i</v>
      </c>
      <c r="P74" s="164" t="str">
        <f t="shared" si="19"/>
        <v>0.99999817181014+0.0327470943751589i</v>
      </c>
      <c r="Q74" s="164" t="str">
        <f t="shared" si="4"/>
        <v>87.0745754818817-2.85119128480116i</v>
      </c>
      <c r="R74" s="164" t="str">
        <f t="shared" si="5"/>
        <v>280-31864.4327632842i</v>
      </c>
      <c r="S74" s="164" t="str">
        <f t="shared" si="6"/>
        <v>-105152628.118838i</v>
      </c>
      <c r="T74" s="164" t="str">
        <f t="shared" si="15"/>
        <v>279.830380132153-31854.7805446141i</v>
      </c>
      <c r="U74" s="164" t="str">
        <f t="shared" si="7"/>
        <v>-0.496826784568834+56.5567905230744i</v>
      </c>
    </row>
    <row r="75" spans="2:21" x14ac:dyDescent="0.2">
      <c r="B75" s="164">
        <f t="shared" si="16"/>
        <v>1.1849999999999961</v>
      </c>
      <c r="C75" s="164">
        <f t="shared" si="17"/>
        <v>15.310874616820168</v>
      </c>
      <c r="D75" s="164">
        <f t="shared" si="8"/>
        <v>1.5310874616820168E-2</v>
      </c>
      <c r="E75" s="164">
        <f t="shared" si="9"/>
        <v>38.802373269805905</v>
      </c>
      <c r="F75" s="164">
        <f t="shared" si="10"/>
        <v>-1.8971378300082817</v>
      </c>
      <c r="G75" s="164">
        <f t="shared" si="11"/>
        <v>34.950038060546483</v>
      </c>
      <c r="H75" s="164">
        <f t="shared" si="12"/>
        <v>90.509133233070685</v>
      </c>
      <c r="I75" s="164">
        <f t="shared" si="13"/>
        <v>73.752411330352388</v>
      </c>
      <c r="J75" s="164">
        <f t="shared" si="14"/>
        <v>88.611995403062409</v>
      </c>
      <c r="K75" s="164" t="str">
        <f t="shared" si="0"/>
        <v>1+4.43102093563972E-06i</v>
      </c>
      <c r="L75" s="164" t="str">
        <f t="shared" si="1"/>
        <v>1-1.49184547490108E-06i</v>
      </c>
      <c r="M75" s="164" t="str">
        <f t="shared" si="18"/>
        <v>1.00000000000661+2.93917546073864E-06i</v>
      </c>
      <c r="N75" s="164" t="str">
        <f t="shared" si="20"/>
        <v>1+0.0330699048127874i</v>
      </c>
      <c r="O75" s="164" t="str">
        <f t="shared" si="3"/>
        <v>0.999999993814631+0.0000563832437266196i</v>
      </c>
      <c r="P75" s="164" t="str">
        <f t="shared" si="19"/>
        <v>0.999998129226128+0.0331262878519645i</v>
      </c>
      <c r="Q75" s="164" t="str">
        <f t="shared" si="4"/>
        <v>87.0724067361976-2.88413480365741i</v>
      </c>
      <c r="R75" s="164" t="str">
        <f t="shared" si="5"/>
        <v>280-31499.6836176326i</v>
      </c>
      <c r="S75" s="164" t="str">
        <f t="shared" si="6"/>
        <v>-103948955.938187i</v>
      </c>
      <c r="T75" s="164" t="str">
        <f t="shared" si="15"/>
        <v>279.830380132106-31490.1419041482i</v>
      </c>
      <c r="U75" s="164" t="str">
        <f t="shared" si="7"/>
        <v>-0.49682678456875+55.9093903259026i</v>
      </c>
    </row>
    <row r="76" spans="2:21" x14ac:dyDescent="0.2">
      <c r="B76" s="164">
        <f t="shared" si="16"/>
        <v>1.1899999999999959</v>
      </c>
      <c r="C76" s="164">
        <f t="shared" si="17"/>
        <v>15.488166189124671</v>
      </c>
      <c r="D76" s="164">
        <f t="shared" si="8"/>
        <v>1.5488166189124672E-2</v>
      </c>
      <c r="E76" s="164">
        <f t="shared" si="9"/>
        <v>38.802262762344441</v>
      </c>
      <c r="F76" s="164">
        <f t="shared" si="10"/>
        <v>-1.9190893971491785</v>
      </c>
      <c r="G76" s="164">
        <f t="shared" si="11"/>
        <v>34.850046052970562</v>
      </c>
      <c r="H76" s="164">
        <f t="shared" si="12"/>
        <v>90.515028402016327</v>
      </c>
      <c r="I76" s="164">
        <f t="shared" si="13"/>
        <v>73.652308815314996</v>
      </c>
      <c r="J76" s="164">
        <f t="shared" si="14"/>
        <v>88.595939004867148</v>
      </c>
      <c r="K76" s="164" t="str">
        <f t="shared" si="0"/>
        <v>1+4.48232973988861E-06i</v>
      </c>
      <c r="L76" s="164" t="str">
        <f t="shared" si="1"/>
        <v>1-1.50912023134053E-06i</v>
      </c>
      <c r="M76" s="164" t="str">
        <f t="shared" si="18"/>
        <v>1.00000000000676+2.97320950854808E-06i</v>
      </c>
      <c r="N76" s="164" t="str">
        <f t="shared" si="20"/>
        <v>1+0.0334528362629462i</v>
      </c>
      <c r="O76" s="164" t="str">
        <f t="shared" si="3"/>
        <v>0.999999993670555+0.0000570361309183767i</v>
      </c>
      <c r="P76" s="164" t="str">
        <f t="shared" si="19"/>
        <v>0.999998085650206+0.0335098721821267i</v>
      </c>
      <c r="Q76" s="164" t="str">
        <f t="shared" si="4"/>
        <v>87.0701875855902-2.91745727381487i</v>
      </c>
      <c r="R76" s="164" t="str">
        <f t="shared" si="5"/>
        <v>280-31139.1097209251i</v>
      </c>
      <c r="S76" s="164" t="str">
        <f t="shared" si="6"/>
        <v>-102759062.079053i</v>
      </c>
      <c r="T76" s="164" t="str">
        <f t="shared" si="15"/>
        <v>279.830380132058-31129.6772478829i</v>
      </c>
      <c r="U76" s="164" t="str">
        <f t="shared" si="7"/>
        <v>-0.496826784568665+55.2694008578598i</v>
      </c>
    </row>
    <row r="77" spans="2:21" x14ac:dyDescent="0.2">
      <c r="B77" s="164">
        <f t="shared" si="16"/>
        <v>1.1949999999999958</v>
      </c>
      <c r="C77" s="164">
        <f t="shared" si="17"/>
        <v>15.667510701081348</v>
      </c>
      <c r="D77" s="164">
        <f t="shared" si="8"/>
        <v>1.5667510701081348E-2</v>
      </c>
      <c r="E77" s="164">
        <f t="shared" si="9"/>
        <v>38.80214968374446</v>
      </c>
      <c r="F77" s="164">
        <f t="shared" si="10"/>
        <v>-1.9412945807912172</v>
      </c>
      <c r="G77" s="164">
        <f t="shared" si="11"/>
        <v>34.750054231546954</v>
      </c>
      <c r="H77" s="164">
        <f t="shared" si="12"/>
        <v>90.520991822695578</v>
      </c>
      <c r="I77" s="164">
        <f t="shared" si="13"/>
        <v>73.552203915291415</v>
      </c>
      <c r="J77" s="164">
        <f t="shared" si="14"/>
        <v>88.579697241904356</v>
      </c>
      <c r="K77" s="164" t="str">
        <f t="shared" si="0"/>
        <v>1+4.53423267208944E-06i</v>
      </c>
      <c r="L77" s="164" t="str">
        <f t="shared" si="1"/>
        <v>1-1.52659502003203E-06i</v>
      </c>
      <c r="M77" s="164" t="str">
        <f t="shared" si="18"/>
        <v>1.00000000000692+3.00763765205741E-06i</v>
      </c>
      <c r="N77" s="164" t="str">
        <f t="shared" si="20"/>
        <v>1+0.0338402018503169i</v>
      </c>
      <c r="O77" s="164" t="str">
        <f t="shared" si="3"/>
        <v>0.999999993523124+0.0000576965781875076i</v>
      </c>
      <c r="P77" s="164" t="str">
        <f t="shared" si="19"/>
        <v>0.999998041059272+0.0338978982093256i</v>
      </c>
      <c r="Q77" s="164" t="str">
        <f t="shared" si="4"/>
        <v>87.0679168612322-2.95116299510268i</v>
      </c>
      <c r="R77" s="164" t="str">
        <f t="shared" si="5"/>
        <v>280-30782.6632794825i</v>
      </c>
      <c r="S77" s="164" t="str">
        <f t="shared" si="6"/>
        <v>-101582788.822292i</v>
      </c>
      <c r="T77" s="164" t="str">
        <f t="shared" si="15"/>
        <v>279.830380132012-30773.3387966186i</v>
      </c>
      <c r="U77" s="164" t="str">
        <f t="shared" si="7"/>
        <v>-0.496826784568583+54.6367372890354i</v>
      </c>
    </row>
    <row r="78" spans="2:21" x14ac:dyDescent="0.2">
      <c r="B78" s="164">
        <f t="shared" si="16"/>
        <v>1.1999999999999957</v>
      </c>
      <c r="C78" s="164">
        <f t="shared" si="17"/>
        <v>15.848931924610982</v>
      </c>
      <c r="D78" s="164">
        <f t="shared" si="8"/>
        <v>1.5848931924610982E-2</v>
      </c>
      <c r="E78" s="164">
        <f t="shared" si="9"/>
        <v>38.802033974253398</v>
      </c>
      <c r="F78" s="164">
        <f t="shared" si="10"/>
        <v>-1.9637562976513756</v>
      </c>
      <c r="G78" s="164">
        <f t="shared" si="11"/>
        <v>34.650062600610795</v>
      </c>
      <c r="H78" s="164">
        <f t="shared" si="12"/>
        <v>90.527024285036021</v>
      </c>
      <c r="I78" s="164">
        <f t="shared" si="13"/>
        <v>73.452096574864186</v>
      </c>
      <c r="J78" s="164">
        <f t="shared" si="14"/>
        <v>88.563267987384648</v>
      </c>
      <c r="K78" s="164" t="str">
        <f t="shared" si="0"/>
        <v>1+4.58673661191963E-06i</v>
      </c>
      <c r="L78" s="164" t="str">
        <f t="shared" si="1"/>
        <v>1-1.54427215723988E-06i</v>
      </c>
      <c r="M78" s="164" t="str">
        <f t="shared" si="18"/>
        <v>1.00000000000708+3.04246445467975E-06i</v>
      </c>
      <c r="N78" s="164" t="str">
        <f t="shared" si="20"/>
        <v>1+0.0342320529197883i</v>
      </c>
      <c r="O78" s="164" t="str">
        <f t="shared" si="3"/>
        <v>0.999999993372258+0.0000583646730755825i</v>
      </c>
      <c r="P78" s="164" t="str">
        <f t="shared" si="19"/>
        <v>0.999997995429681+0.0342904173659827i</v>
      </c>
      <c r="Q78" s="164" t="str">
        <f t="shared" si="4"/>
        <v>87.0655933673158-2.98525631405239i</v>
      </c>
      <c r="R78" s="164" t="str">
        <f t="shared" si="5"/>
        <v>280-30430.297046715i</v>
      </c>
      <c r="S78" s="164" t="str">
        <f t="shared" si="6"/>
        <v>-100419980.25416i</v>
      </c>
      <c r="T78" s="164" t="str">
        <f t="shared" si="15"/>
        <v>279.83038013196-30421.0793180788i</v>
      </c>
      <c r="U78" s="164" t="str">
        <f t="shared" si="7"/>
        <v>-0.496826784568491+54.0113157605574i</v>
      </c>
    </row>
    <row r="79" spans="2:21" x14ac:dyDescent="0.2">
      <c r="B79" s="164">
        <f t="shared" si="16"/>
        <v>1.2049999999999956</v>
      </c>
      <c r="C79" s="164">
        <f t="shared" si="17"/>
        <v>16.032453906900258</v>
      </c>
      <c r="D79" s="164">
        <f t="shared" si="8"/>
        <v>1.6032453906900258E-2</v>
      </c>
      <c r="E79" s="164">
        <f t="shared" si="9"/>
        <v>38.801915572733485</v>
      </c>
      <c r="F79" s="164">
        <f t="shared" si="10"/>
        <v>-1.9864774975187705</v>
      </c>
      <c r="G79" s="164">
        <f t="shared" si="11"/>
        <v>34.550071164598577</v>
      </c>
      <c r="H79" s="164">
        <f t="shared" si="12"/>
        <v>90.533126588098483</v>
      </c>
      <c r="I79" s="164">
        <f t="shared" si="13"/>
        <v>73.351986737332055</v>
      </c>
      <c r="J79" s="164">
        <f t="shared" si="14"/>
        <v>88.546649090579706</v>
      </c>
      <c r="K79" s="164" t="str">
        <f t="shared" si="0"/>
        <v>1+4.63984851871956E-06i</v>
      </c>
      <c r="L79" s="164" t="str">
        <f t="shared" si="1"/>
        <v>1-1.56215398604947E-06i</v>
      </c>
      <c r="M79" s="164" t="str">
        <f t="shared" si="18"/>
        <v>1.00000000000725+3.07769453267009E-06i</v>
      </c>
      <c r="N79" s="164" t="str">
        <f t="shared" si="20"/>
        <v>1+0.0346284414107954i</v>
      </c>
      <c r="O79" s="164" t="str">
        <f t="shared" si="3"/>
        <v>0.999999993217878+0.0000590405041378551i</v>
      </c>
      <c r="P79" s="164" t="str">
        <f t="shared" si="19"/>
        <v>0.99999794873724+0.0346874816800789i</v>
      </c>
      <c r="Q79" s="164" t="str">
        <f t="shared" si="4"/>
        <v>87.0632158804396-3.01974162433119i</v>
      </c>
      <c r="R79" s="164" t="str">
        <f t="shared" si="5"/>
        <v>280-30081.96431686i</v>
      </c>
      <c r="S79" s="164" t="str">
        <f t="shared" si="6"/>
        <v>-99270482.2456378i</v>
      </c>
      <c r="T79" s="164" t="str">
        <f t="shared" si="15"/>
        <v>279.830380131911-30072.8521206519i</v>
      </c>
      <c r="U79" s="164" t="str">
        <f t="shared" si="7"/>
        <v>-0.496826784568404+53.393053373481i</v>
      </c>
    </row>
    <row r="80" spans="2:21" x14ac:dyDescent="0.2">
      <c r="B80" s="164">
        <f t="shared" si="16"/>
        <v>1.2099999999999955</v>
      </c>
      <c r="C80" s="164">
        <f t="shared" si="17"/>
        <v>16.218100973589134</v>
      </c>
      <c r="D80" s="164">
        <f t="shared" si="8"/>
        <v>1.6218100973589136E-2</v>
      </c>
      <c r="E80" s="164">
        <f t="shared" si="9"/>
        <v>38.801794416629455</v>
      </c>
      <c r="F80" s="164">
        <f t="shared" si="10"/>
        <v>-2.0094611636130657</v>
      </c>
      <c r="G80" s="164">
        <f t="shared" si="11"/>
        <v>34.450079928049725</v>
      </c>
      <c r="H80" s="164">
        <f t="shared" si="12"/>
        <v>90.53929954018227</v>
      </c>
      <c r="I80" s="164">
        <f t="shared" si="13"/>
        <v>73.25187434467918</v>
      </c>
      <c r="J80" s="164">
        <f t="shared" si="14"/>
        <v>88.529838376569202</v>
      </c>
      <c r="K80" s="164" t="str">
        <f t="shared" si="0"/>
        <v>1+4.69357543241493E-06i</v>
      </c>
      <c r="L80" s="164" t="str">
        <f t="shared" si="1"/>
        <v>1-1.58024287667785E-06i</v>
      </c>
      <c r="M80" s="164" t="str">
        <f t="shared" si="18"/>
        <v>1.00000000000742+3.11333255573708E-06i</v>
      </c>
      <c r="N80" s="164" t="str">
        <f t="shared" si="20"/>
        <v>1+0.0350294198642033i</v>
      </c>
      <c r="O80" s="164" t="str">
        <f t="shared" si="3"/>
        <v>0.999999993059902+0.0000597241609550007i</v>
      </c>
      <c r="P80" s="164" t="str">
        <f t="shared" si="19"/>
        <v>0.999997900957192+0.0350891437820507i</v>
      </c>
      <c r="Q80" s="164" t="str">
        <f t="shared" si="4"/>
        <v>87.0607831489744-3.05462336717614i</v>
      </c>
      <c r="R80" s="164" t="str">
        <f t="shared" si="5"/>
        <v>280-29737.6189187916i</v>
      </c>
      <c r="S80" s="164" t="str">
        <f t="shared" si="6"/>
        <v>-98134142.4320125i</v>
      </c>
      <c r="T80" s="164" t="str">
        <f t="shared" si="15"/>
        <v>279.830380131859-29728.6110471997i</v>
      </c>
      <c r="U80" s="164" t="str">
        <f t="shared" si="7"/>
        <v>-0.496826784568312+52.7818681777956i</v>
      </c>
    </row>
    <row r="81" spans="2:21" x14ac:dyDescent="0.2">
      <c r="B81" s="164">
        <f t="shared" si="16"/>
        <v>1.2149999999999954</v>
      </c>
      <c r="C81" s="164">
        <f t="shared" si="17"/>
        <v>16.405897731995225</v>
      </c>
      <c r="D81" s="164">
        <f t="shared" si="8"/>
        <v>1.6405897731995224E-2</v>
      </c>
      <c r="E81" s="164">
        <f t="shared" si="9"/>
        <v>38.801670441936075</v>
      </c>
      <c r="F81" s="164">
        <f t="shared" si="10"/>
        <v>-2.0327103129461297</v>
      </c>
      <c r="G81" s="164">
        <f t="shared" si="11"/>
        <v>34.35008889560963</v>
      </c>
      <c r="H81" s="164">
        <f t="shared" si="12"/>
        <v>90.54554395893166</v>
      </c>
      <c r="I81" s="164">
        <f t="shared" si="13"/>
        <v>73.151759337545712</v>
      </c>
      <c r="J81" s="164">
        <f t="shared" si="14"/>
        <v>88.512833645985523</v>
      </c>
      <c r="K81" s="164" t="str">
        <f t="shared" si="0"/>
        <v>1+4.74792447444996E-06i</v>
      </c>
      <c r="L81" s="164" t="str">
        <f t="shared" si="1"/>
        <v>1-1.59854122678787E-06i</v>
      </c>
      <c r="M81" s="164" t="str">
        <f t="shared" si="18"/>
        <v>1.00000000000759+3.14938324766209E-06i</v>
      </c>
      <c r="N81" s="164" t="str">
        <f t="shared" si="20"/>
        <v>1+0.0354350414292716i</v>
      </c>
      <c r="O81" s="164" t="str">
        <f t="shared" si="3"/>
        <v>0.999999992898246+0.00006041573414499i</v>
      </c>
      <c r="P81" s="164" t="str">
        <f t="shared" si="19"/>
        <v>0.999997852064204+0.0354954569117656i</v>
      </c>
      <c r="Q81" s="164" t="str">
        <f t="shared" si="4"/>
        <v>87.0582938924209-3.08990603182971i</v>
      </c>
      <c r="R81" s="164" t="str">
        <f t="shared" si="5"/>
        <v>280-29397.2152099002i</v>
      </c>
      <c r="S81" s="164" t="str">
        <f t="shared" si="6"/>
        <v>-97010810.1926709i</v>
      </c>
      <c r="T81" s="164" t="str">
        <f t="shared" si="15"/>
        <v>279.830380131805-29388.3104689411i</v>
      </c>
      <c r="U81" s="164" t="str">
        <f t="shared" si="7"/>
        <v>-0.496826784568216+52.1776791615662i</v>
      </c>
    </row>
    <row r="82" spans="2:21" x14ac:dyDescent="0.2">
      <c r="B82" s="164">
        <f t="shared" si="16"/>
        <v>1.2199999999999953</v>
      </c>
      <c r="C82" s="164">
        <f t="shared" si="17"/>
        <v>16.595869074375436</v>
      </c>
      <c r="D82" s="164">
        <f t="shared" si="8"/>
        <v>1.6595869074375436E-2</v>
      </c>
      <c r="E82" s="164">
        <f t="shared" si="9"/>
        <v>38.801543583164744</v>
      </c>
      <c r="F82" s="164">
        <f t="shared" si="10"/>
        <v>-2.0562279966870896</v>
      </c>
      <c r="G82" s="164">
        <f t="shared" si="11"/>
        <v>34.250098072031648</v>
      </c>
      <c r="H82" s="164">
        <f t="shared" si="12"/>
        <v>90.551860671443634</v>
      </c>
      <c r="I82" s="164">
        <f t="shared" si="13"/>
        <v>73.051641655196391</v>
      </c>
      <c r="J82" s="164">
        <f t="shared" si="14"/>
        <v>88.49563267475655</v>
      </c>
      <c r="K82" s="164" t="str">
        <f t="shared" si="0"/>
        <v>1+0.0000048029028487313i</v>
      </c>
      <c r="L82" s="164" t="str">
        <f t="shared" si="1"/>
        <v>1-1.61705146180602E-06i</v>
      </c>
      <c r="M82" s="164" t="str">
        <f t="shared" si="18"/>
        <v>1.00000000000777+3.18585138692528E-06i</v>
      </c>
      <c r="N82" s="164" t="str">
        <f t="shared" si="20"/>
        <v>1+0.0358453598706995i</v>
      </c>
      <c r="O82" s="164" t="str">
        <f t="shared" si="3"/>
        <v>0.999999992732825+0.0000611153153751001i</v>
      </c>
      <c r="P82" s="164" t="str">
        <f t="shared" si="19"/>
        <v>0.999997802032352+0.0359064749255801i</v>
      </c>
      <c r="Q82" s="164" t="str">
        <f t="shared" si="4"/>
        <v>87.0557468007509-3.12559415597643i</v>
      </c>
      <c r="R82" s="164" t="str">
        <f t="shared" si="5"/>
        <v>280-29060.7080700429i</v>
      </c>
      <c r="S82" s="164" t="str">
        <f t="shared" si="6"/>
        <v>-95900336.6311412i</v>
      </c>
      <c r="T82" s="164" t="str">
        <f t="shared" si="15"/>
        <v>279.830380131751-29051.9052794027i</v>
      </c>
      <c r="U82" s="164" t="str">
        <f t="shared" si="7"/>
        <v>-0.49682678456812+51.5804062401926i</v>
      </c>
    </row>
    <row r="83" spans="2:21" x14ac:dyDescent="0.2">
      <c r="B83" s="164">
        <f t="shared" si="16"/>
        <v>1.2249999999999952</v>
      </c>
      <c r="C83" s="164">
        <f t="shared" si="17"/>
        <v>16.788040181225423</v>
      </c>
      <c r="D83" s="164">
        <f t="shared" si="8"/>
        <v>1.6788040181225424E-2</v>
      </c>
      <c r="E83" s="164">
        <f t="shared" si="9"/>
        <v>38.801413773309022</v>
      </c>
      <c r="F83" s="164">
        <f t="shared" si="10"/>
        <v>-2.0800173005305682</v>
      </c>
      <c r="G83" s="164">
        <f t="shared" si="11"/>
        <v>34.150107462179861</v>
      </c>
      <c r="H83" s="164">
        <f t="shared" si="12"/>
        <v>90.558250514376709</v>
      </c>
      <c r="I83" s="164">
        <f t="shared" si="13"/>
        <v>72.951521235488883</v>
      </c>
      <c r="J83" s="164">
        <f t="shared" si="14"/>
        <v>88.478233213846138</v>
      </c>
      <c r="K83" s="164" t="str">
        <f t="shared" si="0"/>
        <v>1+4.85851784258292E-06i</v>
      </c>
      <c r="L83" s="164" t="str">
        <f t="shared" si="1"/>
        <v>1-1.63577603524391E-06i</v>
      </c>
      <c r="M83" s="164" t="str">
        <f t="shared" si="18"/>
        <v>1.00000000000795+3.22274180733901E-06i</v>
      </c>
      <c r="N83" s="164" t="str">
        <f t="shared" si="20"/>
        <v>1+0.0362604295757519i</v>
      </c>
      <c r="O83" s="164" t="str">
        <f t="shared" si="3"/>
        <v>0.999999992563551+0.0000618229973740653i</v>
      </c>
      <c r="P83" s="164" t="str">
        <f t="shared" si="19"/>
        <v>0.999997750835109+0.0363222523034771i</v>
      </c>
      <c r="Q83" s="164" t="str">
        <f t="shared" si="4"/>
        <v>87.0531405337306-3.16169232618016i</v>
      </c>
      <c r="R83" s="164" t="str">
        <f t="shared" si="5"/>
        <v>280-28728.0528955628i</v>
      </c>
      <c r="S83" s="164" t="str">
        <f t="shared" si="6"/>
        <v>-94802574.5553572i</v>
      </c>
      <c r="T83" s="164" t="str">
        <f t="shared" si="15"/>
        <v>279.830380131696-28719.350888441i</v>
      </c>
      <c r="U83" s="164" t="str">
        <f t="shared" si="7"/>
        <v>-0.496826784568022+50.9899702457958i</v>
      </c>
    </row>
    <row r="84" spans="2:21" x14ac:dyDescent="0.2">
      <c r="B84" s="164">
        <f t="shared" si="16"/>
        <v>1.2299999999999951</v>
      </c>
      <c r="C84" s="164">
        <f t="shared" si="17"/>
        <v>16.98243652461726</v>
      </c>
      <c r="D84" s="164">
        <f t="shared" si="8"/>
        <v>1.6982436524617259E-2</v>
      </c>
      <c r="E84" s="164">
        <f t="shared" si="9"/>
        <v>38.801280943809843</v>
      </c>
      <c r="F84" s="164">
        <f t="shared" si="10"/>
        <v>-2.1040813450683453</v>
      </c>
      <c r="G84" s="164">
        <f t="shared" si="11"/>
        <v>34.050117071031721</v>
      </c>
      <c r="H84" s="164">
        <f t="shared" si="12"/>
        <v>90.564714334061193</v>
      </c>
      <c r="I84" s="164">
        <f t="shared" si="13"/>
        <v>72.851398014841564</v>
      </c>
      <c r="J84" s="164">
        <f t="shared" si="14"/>
        <v>88.460632988992842</v>
      </c>
      <c r="K84" s="164" t="str">
        <f t="shared" si="0"/>
        <v>1+4.91477682771201E-06i</v>
      </c>
      <c r="L84" s="164" t="str">
        <f t="shared" si="1"/>
        <v>1-1.65471742902345E-06i</v>
      </c>
      <c r="M84" s="164" t="str">
        <f t="shared" si="18"/>
        <v>1.00000000000813+3.26005939868856E-06i</v>
      </c>
      <c r="N84" s="164" t="str">
        <f t="shared" si="20"/>
        <v>1+0.0366803055614685i</v>
      </c>
      <c r="O84" s="164" t="str">
        <f t="shared" si="3"/>
        <v>0.999999992390334+0.0000625388739443681i</v>
      </c>
      <c r="P84" s="164" t="str">
        <f t="shared" si="19"/>
        <v>0.999997698445328+0.036742844156288i</v>
      </c>
      <c r="Q84" s="164" t="str">
        <f t="shared" si="4"/>
        <v>87.0504737202339-3.19820517832247i</v>
      </c>
      <c r="R84" s="164" t="str">
        <f t="shared" si="5"/>
        <v>280-28399.2055933768i</v>
      </c>
      <c r="S84" s="164" t="str">
        <f t="shared" si="6"/>
        <v>-93717378.4581435i</v>
      </c>
      <c r="T84" s="164" t="str">
        <f t="shared" si="15"/>
        <v>279.830380131639-28390.6032163319i</v>
      </c>
      <c r="U84" s="164" t="str">
        <f t="shared" si="7"/>
        <v>-0.496826784567921+50.4062929167248i</v>
      </c>
    </row>
    <row r="85" spans="2:21" x14ac:dyDescent="0.2">
      <c r="B85" s="164">
        <f t="shared" si="16"/>
        <v>1.234999999999995</v>
      </c>
      <c r="C85" s="164">
        <f t="shared" si="17"/>
        <v>17.179083871575685</v>
      </c>
      <c r="D85" s="164">
        <f t="shared" si="8"/>
        <v>1.7179083871575684E-2</v>
      </c>
      <c r="E85" s="164">
        <f t="shared" si="9"/>
        <v>38.801145024519805</v>
      </c>
      <c r="F85" s="164">
        <f t="shared" si="10"/>
        <v>-2.1284232861643142</v>
      </c>
      <c r="G85" s="164">
        <f t="shared" si="11"/>
        <v>33.950126903680477</v>
      </c>
      <c r="H85" s="164">
        <f t="shared" si="12"/>
        <v>90.571252986610546</v>
      </c>
      <c r="I85" s="164">
        <f t="shared" si="13"/>
        <v>72.751271928200282</v>
      </c>
      <c r="J85" s="164">
        <f t="shared" si="14"/>
        <v>88.442829700446225</v>
      </c>
      <c r="K85" s="164" t="str">
        <f t="shared" si="0"/>
        <v>1+4.97168726118611E-06i</v>
      </c>
      <c r="L85" s="164" t="str">
        <f t="shared" si="1"/>
        <v>1-1.67387815380589E-06i</v>
      </c>
      <c r="M85" s="164" t="str">
        <f t="shared" si="18"/>
        <v>1.00000000000832+3.29780910738022E-06i</v>
      </c>
      <c r="N85" s="164" t="str">
        <f t="shared" si="20"/>
        <v>1+0.0371050434819566i</v>
      </c>
      <c r="O85" s="164" t="str">
        <f t="shared" si="3"/>
        <v>0.999999992213082+0.0000632630399746724i</v>
      </c>
      <c r="P85" s="164" t="str">
        <f t="shared" si="19"/>
        <v>0.999997644835233+0.0371683062329973i</v>
      </c>
      <c r="Q85" s="164" t="str">
        <f t="shared" si="4"/>
        <v>87.0477449575387-3.23513739804159i</v>
      </c>
      <c r="R85" s="164" t="str">
        <f t="shared" si="5"/>
        <v>280-28074.1225751312i</v>
      </c>
      <c r="S85" s="164" t="str">
        <f t="shared" si="6"/>
        <v>-92644604.4979334i</v>
      </c>
      <c r="T85" s="164" t="str">
        <f t="shared" si="15"/>
        <v>279.830380131581-28065.6186879274i</v>
      </c>
      <c r="U85" s="164" t="str">
        <f t="shared" si="7"/>
        <v>-0.496826784567818+49.8292968871816i</v>
      </c>
    </row>
    <row r="86" spans="2:21" x14ac:dyDescent="0.2">
      <c r="B86" s="164">
        <f t="shared" si="16"/>
        <v>1.2399999999999949</v>
      </c>
      <c r="C86" s="164">
        <f t="shared" si="17"/>
        <v>17.378008287493557</v>
      </c>
      <c r="D86" s="164">
        <f t="shared" si="8"/>
        <v>1.7378008287493557E-2</v>
      </c>
      <c r="E86" s="164">
        <f t="shared" si="9"/>
        <v>38.801005943666375</v>
      </c>
      <c r="F86" s="164">
        <f t="shared" si="10"/>
        <v>-2.1530463153327259</v>
      </c>
      <c r="G86" s="164">
        <f t="shared" si="11"/>
        <v>33.850136965338095</v>
      </c>
      <c r="H86" s="164">
        <f t="shared" si="12"/>
        <v>90.577867338034125</v>
      </c>
      <c r="I86" s="164">
        <f t="shared" si="13"/>
        <v>72.651142909004477</v>
      </c>
      <c r="J86" s="164">
        <f t="shared" si="14"/>
        <v>88.424821022701394</v>
      </c>
      <c r="K86" s="164" t="str">
        <f t="shared" si="0"/>
        <v>1+5.02925668642153E-06i</v>
      </c>
      <c r="L86" s="164" t="str">
        <f t="shared" si="1"/>
        <v>1-1.69326074932452E-06i</v>
      </c>
      <c r="M86" s="164" t="str">
        <f t="shared" si="18"/>
        <v>1.00000000000852+3.33599593709701E-06i</v>
      </c>
      <c r="N86" s="164" t="str">
        <f t="shared" si="20"/>
        <v>1+0.0375346996357675i</v>
      </c>
      <c r="O86" s="164" t="str">
        <f t="shared" si="3"/>
        <v>0.999999992031701+0.0000639955914524013i</v>
      </c>
      <c r="P86" s="164" t="str">
        <f t="shared" si="19"/>
        <v>0.999997589976398+0.0375986949281322i</v>
      </c>
      <c r="Q86" s="164" t="str">
        <f t="shared" si="4"/>
        <v>87.0449528106046-3.27249372117168i</v>
      </c>
      <c r="R86" s="164" t="str">
        <f t="shared" si="5"/>
        <v>280-27752.7607514243i</v>
      </c>
      <c r="S86" s="164" t="str">
        <f t="shared" si="6"/>
        <v>-91584110.4796997i</v>
      </c>
      <c r="T86" s="164" t="str">
        <f t="shared" si="15"/>
        <v>279.830380131521-27744.3542268807i</v>
      </c>
      <c r="U86" s="164" t="str">
        <f t="shared" si="7"/>
        <v>-0.496826784567712+49.2589056769681i</v>
      </c>
    </row>
    <row r="87" spans="2:21" x14ac:dyDescent="0.2">
      <c r="B87" s="164">
        <f t="shared" si="16"/>
        <v>1.2449999999999948</v>
      </c>
      <c r="C87" s="164">
        <f t="shared" si="17"/>
        <v>17.579236139586715</v>
      </c>
      <c r="D87" s="164">
        <f t="shared" si="8"/>
        <v>1.7579236139586715E-2</v>
      </c>
      <c r="E87" s="164">
        <f t="shared" si="9"/>
        <v>38.800863627814323</v>
      </c>
      <c r="F87" s="164">
        <f t="shared" si="10"/>
        <v>-2.1779536601197562</v>
      </c>
      <c r="G87" s="164">
        <f t="shared" si="11"/>
        <v>33.750147261337602</v>
      </c>
      <c r="H87" s="164">
        <f t="shared" si="12"/>
        <v>90.584558264351116</v>
      </c>
      <c r="I87" s="164">
        <f t="shared" si="13"/>
        <v>72.551010889151925</v>
      </c>
      <c r="J87" s="164">
        <f t="shared" si="14"/>
        <v>88.406604604231362</v>
      </c>
      <c r="K87" s="164" t="str">
        <f t="shared" si="0"/>
        <v>1+5.08749273418324E-06i</v>
      </c>
      <c r="L87" s="164" t="str">
        <f t="shared" si="1"/>
        <v>1-1.71286778472141E-06i</v>
      </c>
      <c r="M87" s="164" t="str">
        <f t="shared" si="18"/>
        <v>1.00000000000871+3.37462494946183E-06i</v>
      </c>
      <c r="N87" s="164" t="str">
        <f t="shared" si="20"/>
        <v>1+0.0379693309733589i</v>
      </c>
      <c r="O87" s="164" t="str">
        <f t="shared" si="3"/>
        <v>0.999999991846096+0.0000647366254764595i</v>
      </c>
      <c r="P87" s="164" t="str">
        <f t="shared" si="19"/>
        <v>0.999997533839737+0.0380340672892371i</v>
      </c>
      <c r="Q87" s="164" t="str">
        <f t="shared" si="4"/>
        <v>87.042095811336-3.3102789341825i</v>
      </c>
      <c r="R87" s="164" t="str">
        <f t="shared" si="5"/>
        <v>280-27435.0775260941i</v>
      </c>
      <c r="S87" s="164" t="str">
        <f t="shared" si="6"/>
        <v>-90535755.8361102i</v>
      </c>
      <c r="T87" s="164" t="str">
        <f t="shared" si="15"/>
        <v>279.830380131461-27426.7672499348i</v>
      </c>
      <c r="U87" s="164" t="str">
        <f t="shared" si="7"/>
        <v>-0.496826784567605+48.6950436813462i</v>
      </c>
    </row>
    <row r="88" spans="2:21" x14ac:dyDescent="0.2">
      <c r="B88" s="164">
        <f t="shared" si="16"/>
        <v>1.2499999999999947</v>
      </c>
      <c r="C88" s="164">
        <f t="shared" si="17"/>
        <v>17.782794100389015</v>
      </c>
      <c r="D88" s="164">
        <f t="shared" si="8"/>
        <v>1.7782794100389014E-2</v>
      </c>
      <c r="E88" s="164">
        <f t="shared" si="9"/>
        <v>38.800718001828102</v>
      </c>
      <c r="F88" s="164">
        <f t="shared" si="10"/>
        <v>-2.2031485844884982</v>
      </c>
      <c r="G88" s="164">
        <f t="shared" si="11"/>
        <v>33.650157797136494</v>
      </c>
      <c r="H88" s="164">
        <f t="shared" si="12"/>
        <v>90.591326651705813</v>
      </c>
      <c r="I88" s="164">
        <f t="shared" si="13"/>
        <v>72.450875798964603</v>
      </c>
      <c r="J88" s="164">
        <f t="shared" si="14"/>
        <v>88.388178067217311</v>
      </c>
      <c r="K88" s="164" t="str">
        <f t="shared" si="0"/>
        <v>1+5.14640312359628E-06i</v>
      </c>
      <c r="L88" s="164" t="str">
        <f t="shared" si="1"/>
        <v>1-1.73270185888784E-06i</v>
      </c>
      <c r="M88" s="164" t="str">
        <f t="shared" si="18"/>
        <v>1.00000000000892+3.41370126470844E-06i</v>
      </c>
      <c r="N88" s="164" t="str">
        <f t="shared" si="20"/>
        <v>1+0.0384089951046438i</v>
      </c>
      <c r="O88" s="164" t="str">
        <f t="shared" si="3"/>
        <v>0.999999991656167+0.0000654862402701043i</v>
      </c>
      <c r="P88" s="164" t="str">
        <f t="shared" si="19"/>
        <v>0.999997476395485+0.0384744810244357i</v>
      </c>
      <c r="Q88" s="164" t="str">
        <f t="shared" si="4"/>
        <v>87.0391724578364-3.3484978746197i</v>
      </c>
      <c r="R88" s="164" t="str">
        <f t="shared" si="5"/>
        <v>280-27121.0307905733i</v>
      </c>
      <c r="S88" s="164" t="str">
        <f t="shared" si="6"/>
        <v>-89499401.6088922i</v>
      </c>
      <c r="T88" s="164" t="str">
        <f t="shared" si="15"/>
        <v>279.830380131398-27112.8156612803i</v>
      </c>
      <c r="U88" s="164" t="str">
        <f t="shared" si="7"/>
        <v>-0.496826784567493+48.1376361610197i</v>
      </c>
    </row>
    <row r="89" spans="2:21" x14ac:dyDescent="0.2">
      <c r="B89" s="164">
        <f t="shared" si="16"/>
        <v>1.2549999999999946</v>
      </c>
      <c r="C89" s="164">
        <f t="shared" si="17"/>
        <v>17.988709151287654</v>
      </c>
      <c r="D89" s="164">
        <f t="shared" si="8"/>
        <v>1.7988709151287655E-2</v>
      </c>
      <c r="E89" s="164">
        <f t="shared" si="9"/>
        <v>38.800568988831714</v>
      </c>
      <c r="F89" s="164">
        <f t="shared" si="10"/>
        <v>-2.2286343892071812</v>
      </c>
      <c r="G89" s="164">
        <f t="shared" si="11"/>
        <v>33.550168578319223</v>
      </c>
      <c r="H89" s="164">
        <f t="shared" si="12"/>
        <v>90.598173396484199</v>
      </c>
      <c r="I89" s="164">
        <f t="shared" si="13"/>
        <v>72.350737567150929</v>
      </c>
      <c r="J89" s="164">
        <f t="shared" si="14"/>
        <v>88.369539007277012</v>
      </c>
      <c r="K89" s="164" t="str">
        <f t="shared" si="0"/>
        <v>1+5.20599566316896E-06i</v>
      </c>
      <c r="L89" s="164" t="str">
        <f t="shared" si="1"/>
        <v>1-1.75276560080888E-06i</v>
      </c>
      <c r="M89" s="164" t="str">
        <f t="shared" si="18"/>
        <v>1.00000000000912+3.45323006236008E-06i</v>
      </c>
      <c r="N89" s="164" t="str">
        <f t="shared" si="20"/>
        <v>1+0.0388537503066267i</v>
      </c>
      <c r="O89" s="164" t="str">
        <f t="shared" si="3"/>
        <v>0.999999991461814+0.0000662445351939647i</v>
      </c>
      <c r="P89" s="164" t="str">
        <f t="shared" si="19"/>
        <v>0.999997417613184+0.0389199945100801i</v>
      </c>
      <c r="Q89" s="164" t="str">
        <f t="shared" si="4"/>
        <v>87.0361812136291-3.38715543154433i</v>
      </c>
      <c r="R89" s="164" t="str">
        <f t="shared" si="5"/>
        <v>280-26810.5789183074i</v>
      </c>
      <c r="S89" s="164" t="str">
        <f t="shared" si="6"/>
        <v>-88474910.4304142i</v>
      </c>
      <c r="T89" s="164" t="str">
        <f t="shared" si="15"/>
        <v>279.830380131335-26802.4578469742i</v>
      </c>
      <c r="U89" s="164" t="str">
        <f t="shared" si="7"/>
        <v>-0.496826784567381+47.5866092322255i</v>
      </c>
    </row>
    <row r="90" spans="2:21" x14ac:dyDescent="0.2">
      <c r="B90" s="164">
        <f t="shared" si="16"/>
        <v>1.2599999999999945</v>
      </c>
      <c r="C90" s="164">
        <f t="shared" si="17"/>
        <v>18.197008586099606</v>
      </c>
      <c r="D90" s="164">
        <f t="shared" si="8"/>
        <v>1.8197008586099607E-2</v>
      </c>
      <c r="E90" s="164">
        <f t="shared" si="9"/>
        <v>38.800416510169676</v>
      </c>
      <c r="F90" s="164">
        <f t="shared" si="10"/>
        <v>-2.2544144122407737</v>
      </c>
      <c r="G90" s="164">
        <f t="shared" si="11"/>
        <v>33.450179610600273</v>
      </c>
      <c r="H90" s="164">
        <f t="shared" si="12"/>
        <v>90.605099405431915</v>
      </c>
      <c r="I90" s="164">
        <f t="shared" si="13"/>
        <v>72.250596120769956</v>
      </c>
      <c r="J90" s="164">
        <f t="shared" si="14"/>
        <v>88.350684993191138</v>
      </c>
      <c r="K90" s="164" t="str">
        <f t="shared" si="0"/>
        <v>1+5.26627825182785E-06i</v>
      </c>
      <c r="L90" s="164" t="str">
        <f t="shared" si="1"/>
        <v>1-1.77306166991177E-06i</v>
      </c>
      <c r="M90" s="164" t="str">
        <f t="shared" si="18"/>
        <v>1.00000000000934+3.49321658191608E-06i</v>
      </c>
      <c r="N90" s="164" t="str">
        <f t="shared" si="20"/>
        <v>1+0.0393036555311278i</v>
      </c>
      <c r="O90" s="164" t="str">
        <f t="shared" si="3"/>
        <v>0.999999991262934+0.0000670116107592114i</v>
      </c>
      <c r="P90" s="164" t="str">
        <f t="shared" si="19"/>
        <v>0.999997357461668+0.0393706667984884i</v>
      </c>
      <c r="Q90" s="164" t="str">
        <f t="shared" si="4"/>
        <v>87.0331205068813-3.42625654597307i</v>
      </c>
      <c r="R90" s="164" t="str">
        <f t="shared" si="5"/>
        <v>280-26503.6807592369i</v>
      </c>
      <c r="S90" s="164" t="str">
        <f t="shared" si="6"/>
        <v>-87462146.5054816i</v>
      </c>
      <c r="T90" s="164" t="str">
        <f t="shared" si="15"/>
        <v>279.830380131269-26495.6526694243i</v>
      </c>
      <c r="U90" s="164" t="str">
        <f t="shared" si="7"/>
        <v>-0.496826784567264+47.0418898569411i</v>
      </c>
    </row>
    <row r="91" spans="2:21" x14ac:dyDescent="0.2">
      <c r="B91" s="164">
        <f t="shared" si="16"/>
        <v>1.2649999999999944</v>
      </c>
      <c r="C91" s="164">
        <f t="shared" si="17"/>
        <v>18.407720014689328</v>
      </c>
      <c r="D91" s="164">
        <f t="shared" si="8"/>
        <v>1.8407720014689329E-2</v>
      </c>
      <c r="E91" s="164">
        <f t="shared" si="9"/>
        <v>38.800260485365129</v>
      </c>
      <c r="F91" s="164">
        <f t="shared" si="10"/>
        <v>-2.2804920291458948</v>
      </c>
      <c r="G91" s="164">
        <f t="shared" si="11"/>
        <v>33.35019089982714</v>
      </c>
      <c r="H91" s="164">
        <f t="shared" si="12"/>
        <v>90.612105595773457</v>
      </c>
      <c r="I91" s="164">
        <f t="shared" si="13"/>
        <v>72.15045138519227</v>
      </c>
      <c r="J91" s="164">
        <f t="shared" si="14"/>
        <v>88.331613566627567</v>
      </c>
      <c r="K91" s="164" t="str">
        <f t="shared" si="0"/>
        <v>1+5.32725887996479E-06i</v>
      </c>
      <c r="L91" s="164" t="str">
        <f t="shared" si="1"/>
        <v>1-1.79359275641849E-06i</v>
      </c>
      <c r="M91" s="164" t="str">
        <f t="shared" si="18"/>
        <v>1.00000000000956+0.0000035336661235463i</v>
      </c>
      <c r="N91" s="164" t="str">
        <f t="shared" si="20"/>
        <v>1+0.0397587704125973i</v>
      </c>
      <c r="O91" s="164" t="str">
        <f t="shared" si="3"/>
        <v>0.999999991059422+0.0000677875686408798i</v>
      </c>
      <c r="P91" s="164" t="str">
        <f t="shared" si="19"/>
        <v>0.999997295909044+0.0398265576257718i</v>
      </c>
      <c r="Q91" s="164" t="str">
        <f t="shared" si="4"/>
        <v>87.0299887295917-3.46580621131736i</v>
      </c>
      <c r="R91" s="164" t="str">
        <f t="shared" si="5"/>
        <v>280-26200.2956343432i</v>
      </c>
      <c r="S91" s="164" t="str">
        <f t="shared" si="6"/>
        <v>-86460975.5933323i</v>
      </c>
      <c r="T91" s="164" t="str">
        <f t="shared" si="15"/>
        <v>279.830380131202-26192.3594619366i</v>
      </c>
      <c r="U91" s="164" t="str">
        <f t="shared" si="7"/>
        <v>-0.496826784567145+46.5034058332032i</v>
      </c>
    </row>
    <row r="92" spans="2:21" x14ac:dyDescent="0.2">
      <c r="B92" s="164">
        <f t="shared" si="16"/>
        <v>1.2699999999999942</v>
      </c>
      <c r="C92" s="164">
        <f t="shared" si="17"/>
        <v>18.620871366628432</v>
      </c>
      <c r="D92" s="164">
        <f t="shared" si="8"/>
        <v>1.8620871366628433E-2</v>
      </c>
      <c r="E92" s="164">
        <f t="shared" si="9"/>
        <v>38.800100832078584</v>
      </c>
      <c r="F92" s="164">
        <f t="shared" si="10"/>
        <v>-2.3068706534690806</v>
      </c>
      <c r="G92" s="164">
        <f t="shared" si="11"/>
        <v>33.250202451983455</v>
      </c>
      <c r="H92" s="164">
        <f t="shared" si="12"/>
        <v>90.619192895332759</v>
      </c>
      <c r="I92" s="164">
        <f t="shared" si="13"/>
        <v>72.050303284062039</v>
      </c>
      <c r="J92" s="164">
        <f t="shared" si="14"/>
        <v>88.312322241863683</v>
      </c>
      <c r="K92" s="164" t="str">
        <f t="shared" si="0"/>
        <v>1+5.38894563049598E-06i</v>
      </c>
      <c r="L92" s="164" t="str">
        <f t="shared" si="1"/>
        <v>1-1.81436158170232E-06i</v>
      </c>
      <c r="M92" s="164" t="str">
        <f t="shared" si="18"/>
        <v>1.00000000000978+3.57458404879366E-06i</v>
      </c>
      <c r="N92" s="164" t="str">
        <f t="shared" si="20"/>
        <v>1+0.0402191552760198i</v>
      </c>
      <c r="O92" s="164" t="str">
        <f t="shared" si="3"/>
        <v>0.999999990851169+0.0000685725116913466i</v>
      </c>
      <c r="P92" s="164" t="str">
        <f t="shared" si="19"/>
        <v>0.999997232922674+0.0402877274197529i</v>
      </c>
      <c r="Q92" s="164" t="str">
        <f t="shared" si="4"/>
        <v>87.0267842367747-3.50580947382261i</v>
      </c>
      <c r="R92" s="164" t="str">
        <f t="shared" si="5"/>
        <v>280-25900.3833302567i</v>
      </c>
      <c r="S92" s="164" t="str">
        <f t="shared" si="6"/>
        <v>-85471264.9898469i</v>
      </c>
      <c r="T92" s="164" t="str">
        <f t="shared" si="15"/>
        <v>279.830380131134-25892.5380233249i</v>
      </c>
      <c r="U92" s="164" t="str">
        <f t="shared" si="7"/>
        <v>-0.496826784567024+45.9710857855375i</v>
      </c>
    </row>
    <row r="93" spans="2:21" x14ac:dyDescent="0.2">
      <c r="B93" s="164">
        <f t="shared" si="16"/>
        <v>1.2749999999999941</v>
      </c>
      <c r="C93" s="164">
        <f t="shared" si="17"/>
        <v>18.836490894897761</v>
      </c>
      <c r="D93" s="164">
        <f t="shared" si="8"/>
        <v>1.8836490894897761E-2</v>
      </c>
      <c r="E93" s="164">
        <f t="shared" si="9"/>
        <v>38.799937466064947</v>
      </c>
      <c r="F93" s="164">
        <f t="shared" si="10"/>
        <v>-2.3335537371483492</v>
      </c>
      <c r="G93" s="164">
        <f t="shared" si="11"/>
        <v>33.150214273192262</v>
      </c>
      <c r="H93" s="164">
        <f t="shared" si="12"/>
        <v>90.626362242655276</v>
      </c>
      <c r="I93" s="164">
        <f t="shared" si="13"/>
        <v>71.950151739257208</v>
      </c>
      <c r="J93" s="164">
        <f t="shared" si="14"/>
        <v>88.292808505506926</v>
      </c>
      <c r="K93" s="164" t="str">
        <f t="shared" si="0"/>
        <v>1+5.45134667993339E-06i</v>
      </c>
      <c r="L93" s="164" t="str">
        <f t="shared" si="1"/>
        <v>1-1.83537089864856E-06i</v>
      </c>
      <c r="M93" s="164" t="str">
        <f t="shared" si="18"/>
        <v>1.00000000001001+3.61597578128483E-06i</v>
      </c>
      <c r="N93" s="164" t="str">
        <f t="shared" si="20"/>
        <v>1+0.0406848711449102i</v>
      </c>
      <c r="O93" s="164" t="str">
        <f t="shared" si="3"/>
        <v>0.999999990638065+0.0000693665439539629i</v>
      </c>
      <c r="P93" s="164" t="str">
        <f t="shared" si="19"/>
        <v>0.999997168469162+0.040754237307975i</v>
      </c>
      <c r="Q93" s="164" t="str">
        <f t="shared" si="4"/>
        <v>87.02350534562-3.54627143300641i</v>
      </c>
      <c r="R93" s="164" t="str">
        <f t="shared" si="5"/>
        <v>280-25603.9040939262i</v>
      </c>
      <c r="S93" s="164" t="str">
        <f t="shared" si="6"/>
        <v>-84492883.5099563i</v>
      </c>
      <c r="T93" s="164" t="str">
        <f t="shared" si="15"/>
        <v>279.830380131065-25596.1486125824i</v>
      </c>
      <c r="U93" s="164" t="str">
        <f t="shared" si="7"/>
        <v>-0.496826784566902+45.4448591554986i</v>
      </c>
    </row>
    <row r="94" spans="2:21" x14ac:dyDescent="0.2">
      <c r="B94" s="164">
        <f t="shared" si="16"/>
        <v>1.279999999999994</v>
      </c>
      <c r="C94" s="164">
        <f t="shared" si="17"/>
        <v>19.054607179632214</v>
      </c>
      <c r="D94" s="164">
        <f t="shared" si="8"/>
        <v>1.9054607179632213E-2</v>
      </c>
      <c r="E94" s="164">
        <f t="shared" si="9"/>
        <v>38.799770301129456</v>
      </c>
      <c r="F94" s="164">
        <f t="shared" si="10"/>
        <v>-2.3605447709180805</v>
      </c>
      <c r="G94" s="164">
        <f t="shared" si="11"/>
        <v>33.050226369719134</v>
      </c>
      <c r="H94" s="164">
        <f t="shared" si="12"/>
        <v>90.633614587131277</v>
      </c>
      <c r="I94" s="164">
        <f t="shared" si="13"/>
        <v>71.849996670848583</v>
      </c>
      <c r="J94" s="164">
        <f t="shared" si="14"/>
        <v>88.273069816213194</v>
      </c>
      <c r="K94" s="164" t="str">
        <f t="shared" si="0"/>
        <v>1+5.51447029946852E-06i</v>
      </c>
      <c r="L94" s="164" t="str">
        <f t="shared" si="1"/>
        <v>1-1.85662349201941E-06i</v>
      </c>
      <c r="M94" s="164" t="str">
        <f t="shared" si="18"/>
        <v>1.00000000001024+3.65784680744911E-06i</v>
      </c>
      <c r="N94" s="164" t="str">
        <f t="shared" si="20"/>
        <v>1+0.0411559797494025i</v>
      </c>
      <c r="O94" s="164" t="str">
        <f t="shared" si="3"/>
        <v>0.999999990419998+0.000070169770676845i</v>
      </c>
      <c r="P94" s="164" t="str">
        <f t="shared" si="19"/>
        <v>0.999997102514337+0.041226149125805i</v>
      </c>
      <c r="Q94" s="164" t="str">
        <f t="shared" si="4"/>
        <v>87.020150334632-3.58719724209575i</v>
      </c>
      <c r="R94" s="164" t="str">
        <f t="shared" si="5"/>
        <v>280-25310.8186273503i</v>
      </c>
      <c r="S94" s="164" t="str">
        <f t="shared" si="6"/>
        <v>-83525701.4702557i</v>
      </c>
      <c r="T94" s="164" t="str">
        <f t="shared" si="15"/>
        <v>279.830380130993-25303.1519436138i</v>
      </c>
      <c r="U94" s="164" t="str">
        <f t="shared" si="7"/>
        <v>-0.496826784566774+44.9246561923168i</v>
      </c>
    </row>
    <row r="95" spans="2:21" x14ac:dyDescent="0.2">
      <c r="B95" s="164">
        <f t="shared" si="16"/>
        <v>1.2849999999999939</v>
      </c>
      <c r="C95" s="164">
        <f t="shared" si="17"/>
        <v>19.275249131909099</v>
      </c>
      <c r="D95" s="164">
        <f t="shared" si="8"/>
        <v>1.9275249131909099E-2</v>
      </c>
      <c r="E95" s="164">
        <f t="shared" si="9"/>
        <v>38.799599249083215</v>
      </c>
      <c r="F95" s="164">
        <f t="shared" si="10"/>
        <v>-2.3878472847172438</v>
      </c>
      <c r="G95" s="164">
        <f t="shared" si="11"/>
        <v>32.950238747975419</v>
      </c>
      <c r="H95" s="164">
        <f t="shared" si="12"/>
        <v>90.640950889120603</v>
      </c>
      <c r="I95" s="164">
        <f t="shared" si="13"/>
        <v>71.749837997058634</v>
      </c>
      <c r="J95" s="164">
        <f t="shared" si="14"/>
        <v>88.253103604403364</v>
      </c>
      <c r="K95" s="164" t="str">
        <f t="shared" si="0"/>
        <v>1+5.57832485606879E-06i</v>
      </c>
      <c r="L95" s="164" t="str">
        <f t="shared" si="1"/>
        <v>1-0.0000018781221788231i</v>
      </c>
      <c r="M95" s="164" t="str">
        <f t="shared" si="18"/>
        <v>1.00000000001048+3.70020267724569E-06i</v>
      </c>
      <c r="N95" s="164" t="str">
        <f t="shared" si="20"/>
        <v>1+0.041632543534432i</v>
      </c>
      <c r="O95" s="164" t="str">
        <f t="shared" si="3"/>
        <v>0.999999990196851+0.0000709822983268251i</v>
      </c>
      <c r="P95" s="164" t="str">
        <f t="shared" si="19"/>
        <v>0.999997035023226+0.0417035254246288i</v>
      </c>
      <c r="Q95" s="164" t="str">
        <f t="shared" si="4"/>
        <v>87.0167174427564-3.6285921084634i</v>
      </c>
      <c r="R95" s="164" t="str">
        <f t="shared" si="5"/>
        <v>280-25021.0880823676i</v>
      </c>
      <c r="S95" s="164" t="str">
        <f t="shared" si="6"/>
        <v>-82569590.6718132i</v>
      </c>
      <c r="T95" s="164" t="str">
        <f t="shared" si="15"/>
        <v>279.830380130919-25013.5091800279i</v>
      </c>
      <c r="U95" s="164" t="str">
        <f t="shared" si="7"/>
        <v>-0.496826784566643+44.4104079436525i</v>
      </c>
    </row>
    <row r="96" spans="2:21" x14ac:dyDescent="0.2">
      <c r="B96" s="164">
        <f t="shared" si="16"/>
        <v>1.2899999999999938</v>
      </c>
      <c r="C96" s="164">
        <f t="shared" si="17"/>
        <v>19.498445997580177</v>
      </c>
      <c r="D96" s="164">
        <f t="shared" si="8"/>
        <v>1.9498445997580178E-2</v>
      </c>
      <c r="E96" s="164">
        <f t="shared" si="9"/>
        <v>38.799424219697102</v>
      </c>
      <c r="F96" s="164">
        <f t="shared" si="10"/>
        <v>-2.415464848100827</v>
      </c>
      <c r="G96" s="164">
        <f t="shared" si="11"/>
        <v>32.8502514145218</v>
      </c>
      <c r="H96" s="164">
        <f t="shared" si="12"/>
        <v>90.648372120078918</v>
      </c>
      <c r="I96" s="164">
        <f t="shared" si="13"/>
        <v>71.649675634218909</v>
      </c>
      <c r="J96" s="164">
        <f t="shared" si="14"/>
        <v>88.232907271978092</v>
      </c>
      <c r="K96" s="164" t="str">
        <f t="shared" si="0"/>
        <v>1+5.64291881358649E-06i</v>
      </c>
      <c r="L96" s="164" t="str">
        <f t="shared" si="1"/>
        <v>1-1.89986980868728E-06i</v>
      </c>
      <c r="M96" s="164" t="str">
        <f t="shared" si="18"/>
        <v>1.00000000001072+3.74304900489921E-06i</v>
      </c>
      <c r="N96" s="164" t="str">
        <f t="shared" si="20"/>
        <v>1+0.0421146256680122i</v>
      </c>
      <c r="O96" s="164" t="str">
        <f t="shared" si="3"/>
        <v>0.999999989968506+0.000071804234603563i</v>
      </c>
      <c r="P96" s="164" t="str">
        <f t="shared" si="19"/>
        <v>0.999996965960044+0.0421864294801431i</v>
      </c>
      <c r="Q96" s="164" t="str">
        <f t="shared" si="4"/>
        <v>87.0132048684808-3.67046129406252i</v>
      </c>
      <c r="R96" s="164" t="str">
        <f t="shared" si="5"/>
        <v>280-24734.6740555084i</v>
      </c>
      <c r="S96" s="164" t="str">
        <f t="shared" si="6"/>
        <v>-81624424.3831778i</v>
      </c>
      <c r="T96" s="164" t="str">
        <f t="shared" si="15"/>
        <v>279.830380130845-24727.1819299901i</v>
      </c>
      <c r="U96" s="164" t="str">
        <f t="shared" si="7"/>
        <v>-0.496826784566511+43.9020462464574i</v>
      </c>
    </row>
    <row r="97" spans="2:21" x14ac:dyDescent="0.2">
      <c r="B97" s="164">
        <f t="shared" si="16"/>
        <v>1.2949999999999937</v>
      </c>
      <c r="C97" s="164">
        <f t="shared" si="17"/>
        <v>19.724227361148259</v>
      </c>
      <c r="D97" s="164">
        <f t="shared" si="8"/>
        <v>1.9724227361148258E-2</v>
      </c>
      <c r="E97" s="164">
        <f t="shared" si="9"/>
        <v>38.799245120655108</v>
      </c>
      <c r="F97" s="164">
        <f t="shared" si="10"/>
        <v>-2.4434010706546898</v>
      </c>
      <c r="G97" s="164">
        <f t="shared" si="11"/>
        <v>32.750264376071655</v>
      </c>
      <c r="H97" s="164">
        <f t="shared" si="12"/>
        <v>90.655879262685247</v>
      </c>
      <c r="I97" s="164">
        <f t="shared" si="13"/>
        <v>71.549509496726756</v>
      </c>
      <c r="J97" s="164">
        <f t="shared" si="14"/>
        <v>88.212478192030559</v>
      </c>
      <c r="K97" s="164" t="str">
        <f t="shared" si="0"/>
        <v>1+5.70826073388073E-06i</v>
      </c>
      <c r="L97" s="164" t="str">
        <f t="shared" si="1"/>
        <v>1-1.92186926423674E-06i</v>
      </c>
      <c r="M97" s="164" t="str">
        <f t="shared" si="18"/>
        <v>1.00000000001097+3.78639146964399E-06i</v>
      </c>
      <c r="N97" s="164" t="str">
        <f t="shared" si="20"/>
        <v>1+0.0426022900496077i</v>
      </c>
      <c r="O97" s="164" t="str">
        <f t="shared" si="3"/>
        <v>0.999999989734843+0.000072635688453822i</v>
      </c>
      <c r="P97" s="164" t="str">
        <f t="shared" si="19"/>
        <v>0.999996895288176+0.0426749253007423i</v>
      </c>
      <c r="Q97" s="164" t="str">
        <f t="shared" si="4"/>
        <v>87.0096107689211-3.71281011586009i</v>
      </c>
      <c r="R97" s="164" t="str">
        <f t="shared" si="5"/>
        <v>280-24451.5385829035i</v>
      </c>
      <c r="S97" s="164" t="str">
        <f t="shared" si="6"/>
        <v>-80690077.3235816i</v>
      </c>
      <c r="T97" s="164" t="str">
        <f t="shared" si="15"/>
        <v>279.830380130767-24444.1322411334i</v>
      </c>
      <c r="U97" s="164" t="str">
        <f t="shared" si="7"/>
        <v>-0.496826784566373+43.399503717939i</v>
      </c>
    </row>
    <row r="98" spans="2:21" x14ac:dyDescent="0.2">
      <c r="B98" s="164">
        <f t="shared" si="16"/>
        <v>1.2999999999999936</v>
      </c>
      <c r="C98" s="164">
        <f t="shared" si="17"/>
        <v>19.952623149688502</v>
      </c>
      <c r="D98" s="164">
        <f t="shared" si="8"/>
        <v>1.9952623149688504E-2</v>
      </c>
      <c r="E98" s="164">
        <f t="shared" si="9"/>
        <v>38.79906185750631</v>
      </c>
      <c r="F98" s="164">
        <f t="shared" si="10"/>
        <v>-2.4716596024136051</v>
      </c>
      <c r="G98" s="164">
        <f t="shared" si="11"/>
        <v>32.650277639494718</v>
      </c>
      <c r="H98" s="164">
        <f t="shared" si="12"/>
        <v>90.663473310971114</v>
      </c>
      <c r="I98" s="164">
        <f t="shared" si="13"/>
        <v>71.449339497001034</v>
      </c>
      <c r="J98" s="164">
        <f t="shared" si="14"/>
        <v>88.191813708557504</v>
      </c>
      <c r="K98" s="164" t="str">
        <f t="shared" si="0"/>
        <v>1+5.77435927795228E-06i</v>
      </c>
      <c r="L98" s="164" t="str">
        <f t="shared" si="1"/>
        <v>1-1.94412346147547E-06i</v>
      </c>
      <c r="M98" s="164" t="str">
        <f t="shared" si="18"/>
        <v>1.00000000001123+3.83023581647681E-06i</v>
      </c>
      <c r="N98" s="164" t="str">
        <f t="shared" si="20"/>
        <v>1+0.043095601318604i</v>
      </c>
      <c r="O98" s="164" t="str">
        <f t="shared" si="3"/>
        <v>0.999999989495737+0.0000734767700859093i</v>
      </c>
      <c r="P98" s="164" t="str">
        <f t="shared" si="19"/>
        <v>0.999996822970147+0.0431690776360024i</v>
      </c>
      <c r="Q98" s="164" t="str">
        <f t="shared" si="4"/>
        <v>87.0059332588843-3.75564394626823i</v>
      </c>
      <c r="R98" s="164" t="str">
        <f t="shared" si="5"/>
        <v>280-24171.6441352527i</v>
      </c>
      <c r="S98" s="164" t="str">
        <f t="shared" si="6"/>
        <v>-79766425.6463342i</v>
      </c>
      <c r="T98" s="164" t="str">
        <f t="shared" si="15"/>
        <v>279.83038013069-24164.3225955282i</v>
      </c>
      <c r="U98" s="164" t="str">
        <f t="shared" si="7"/>
        <v>-0.496826784566236+42.9027137466295i</v>
      </c>
    </row>
    <row r="99" spans="2:21" x14ac:dyDescent="0.2">
      <c r="B99" s="164">
        <f t="shared" si="16"/>
        <v>1.3049999999999935</v>
      </c>
      <c r="C99" s="164">
        <f t="shared" si="17"/>
        <v>20.183663636815314</v>
      </c>
      <c r="D99" s="164">
        <f t="shared" si="8"/>
        <v>2.0183663636815313E-2</v>
      </c>
      <c r="E99" s="164">
        <f t="shared" si="9"/>
        <v>38.798874333615757</v>
      </c>
      <c r="F99" s="164">
        <f t="shared" si="10"/>
        <v>-2.500244134282561</v>
      </c>
      <c r="G99" s="164">
        <f t="shared" si="11"/>
        <v>32.550291211820792</v>
      </c>
      <c r="H99" s="164">
        <f t="shared" si="12"/>
        <v>90.67115527045101</v>
      </c>
      <c r="I99" s="164">
        <f t="shared" si="13"/>
        <v>71.349165545436549</v>
      </c>
      <c r="J99" s="164">
        <f t="shared" si="14"/>
        <v>88.170911136168442</v>
      </c>
      <c r="K99" s="164" t="str">
        <f t="shared" si="0"/>
        <v>1+5.84122320709155E-06i</v>
      </c>
      <c r="L99" s="164" t="str">
        <f t="shared" si="1"/>
        <v>1-1.96663535017322E-06i</v>
      </c>
      <c r="M99" s="164" t="str">
        <f t="shared" si="18"/>
        <v>1.00000000001149+3.87458785691833E-06i</v>
      </c>
      <c r="N99" s="164" t="str">
        <f t="shared" si="20"/>
        <v>1+0.0435946248628757i</v>
      </c>
      <c r="O99" s="164" t="str">
        <f t="shared" si="3"/>
        <v>0.999999989251061+0.0000743275909842841i</v>
      </c>
      <c r="P99" s="164" t="str">
        <f t="shared" si="19"/>
        <v>0.999996748967615+0.043668951985264i</v>
      </c>
      <c r="Q99" s="164" t="str">
        <f t="shared" si="4"/>
        <v>87.0021704099107-3.79896821357342i</v>
      </c>
      <c r="R99" s="164" t="str">
        <f t="shared" si="5"/>
        <v>280-23894.9536128503i</v>
      </c>
      <c r="S99" s="164" t="str">
        <f t="shared" si="6"/>
        <v>-78853346.9224062i</v>
      </c>
      <c r="T99" s="164" t="str">
        <f t="shared" si="15"/>
        <v>279.830380130609-23887.7159047095i</v>
      </c>
      <c r="U99" s="164" t="str">
        <f t="shared" si="7"/>
        <v>-0.496826784566092+42.4116104835572i</v>
      </c>
    </row>
    <row r="100" spans="2:21" x14ac:dyDescent="0.2">
      <c r="B100" s="164">
        <f t="shared" si="16"/>
        <v>1.3099999999999934</v>
      </c>
      <c r="C100" s="164">
        <f t="shared" si="17"/>
        <v>20.417379446694991</v>
      </c>
      <c r="D100" s="164">
        <f t="shared" si="8"/>
        <v>2.0417379446694989E-2</v>
      </c>
      <c r="E100" s="164">
        <f t="shared" si="9"/>
        <v>38.798682450114669</v>
      </c>
      <c r="F100" s="164">
        <f t="shared" si="10"/>
        <v>-2.5291583984613037</v>
      </c>
      <c r="G100" s="164">
        <f t="shared" si="11"/>
        <v>32.450305100242957</v>
      </c>
      <c r="H100" s="164">
        <f t="shared" si="12"/>
        <v>90.67892615825447</v>
      </c>
      <c r="I100" s="164">
        <f t="shared" si="13"/>
        <v>71.248987550357626</v>
      </c>
      <c r="J100" s="164">
        <f t="shared" si="14"/>
        <v>88.149767759793164</v>
      </c>
      <c r="K100" s="164" t="str">
        <f t="shared" si="0"/>
        <v>1+5.90886138403992E-06i</v>
      </c>
      <c r="L100" s="164" t="str">
        <f t="shared" si="1"/>
        <v>1-1.98940791425645E-06i</v>
      </c>
      <c r="M100" s="164" t="str">
        <f t="shared" si="18"/>
        <v>1.00000000001176+3.91945346978347E-06i</v>
      </c>
      <c r="N100" s="164" t="str">
        <f t="shared" si="20"/>
        <v>1+0.0440994268274527i</v>
      </c>
      <c r="O100" s="164" t="str">
        <f t="shared" si="3"/>
        <v>0.999999989000686+0.0000751882639243351i</v>
      </c>
      <c r="P100" s="164" t="str">
        <f t="shared" si="19"/>
        <v>0.999996673241343+0.0441746146063136i</v>
      </c>
      <c r="Q100" s="164" t="str">
        <f t="shared" si="4"/>
        <v>86.9983202492998-3.84278840236355i</v>
      </c>
      <c r="R100" s="164" t="str">
        <f t="shared" si="5"/>
        <v>280-23621.4303406672i</v>
      </c>
      <c r="S100" s="164" t="str">
        <f t="shared" si="6"/>
        <v>-77950720.1242022i</v>
      </c>
      <c r="T100" s="164" t="str">
        <f t="shared" si="15"/>
        <v>279.830380130527-23614.2755047595i</v>
      </c>
      <c r="U100" s="164" t="str">
        <f t="shared" si="7"/>
        <v>-0.496826784565947+41.9261288335154i</v>
      </c>
    </row>
    <row r="101" spans="2:21" x14ac:dyDescent="0.2">
      <c r="B101" s="164">
        <f t="shared" si="16"/>
        <v>1.3149999999999933</v>
      </c>
      <c r="C101" s="164">
        <f t="shared" si="17"/>
        <v>20.653801558104981</v>
      </c>
      <c r="D101" s="164">
        <f t="shared" si="8"/>
        <v>2.0653801558104982E-2</v>
      </c>
      <c r="E101" s="164">
        <f t="shared" si="9"/>
        <v>38.798486105848838</v>
      </c>
      <c r="F101" s="164">
        <f t="shared" si="10"/>
        <v>-2.5584061688722235</v>
      </c>
      <c r="G101" s="164">
        <f t="shared" si="11"/>
        <v>32.350319312122089</v>
      </c>
      <c r="H101" s="164">
        <f t="shared" si="12"/>
        <v>90.686787003259454</v>
      </c>
      <c r="I101" s="164">
        <f t="shared" si="13"/>
        <v>71.14880541797092</v>
      </c>
      <c r="J101" s="164">
        <f t="shared" si="14"/>
        <v>88.128380834387229</v>
      </c>
      <c r="K101" s="164" t="str">
        <f t="shared" si="0"/>
        <v>1+5.97728277416449E-06i</v>
      </c>
      <c r="L101" s="164" t="str">
        <f t="shared" si="1"/>
        <v>1-2.01244417220386E-06i</v>
      </c>
      <c r="M101" s="164" t="str">
        <f t="shared" si="18"/>
        <v>1.00000000001203+3.96483860196063E-06i</v>
      </c>
      <c r="N101" s="164" t="str">
        <f t="shared" si="20"/>
        <v>1+0.044610074123289i</v>
      </c>
      <c r="O101" s="164" t="str">
        <f t="shared" si="3"/>
        <v>0.999999988744479+0.0000760589029873281i</v>
      </c>
      <c r="P101" s="164" t="str">
        <f t="shared" si="19"/>
        <v>0.999996595751179+0.0446861325241667i</v>
      </c>
      <c r="Q101" s="164" t="str">
        <f t="shared" si="4"/>
        <v>86.9943807591075-3.88711005395219i</v>
      </c>
      <c r="R101" s="164" t="str">
        <f t="shared" si="5"/>
        <v>280-23351.0380634899i</v>
      </c>
      <c r="S101" s="164" t="str">
        <f t="shared" si="6"/>
        <v>-77058425.6095168i</v>
      </c>
      <c r="T101" s="164" t="str">
        <f t="shared" si="15"/>
        <v>279.830380130443-23343.9651514496i</v>
      </c>
      <c r="U101" s="164" t="str">
        <f t="shared" si="7"/>
        <v>-0.496826784565798+41.4462044464378i</v>
      </c>
    </row>
    <row r="102" spans="2:21" x14ac:dyDescent="0.2">
      <c r="B102" s="164">
        <f t="shared" si="16"/>
        <v>1.3199999999999932</v>
      </c>
      <c r="C102" s="164">
        <f t="shared" si="17"/>
        <v>20.892961308540077</v>
      </c>
      <c r="D102" s="164">
        <f t="shared" si="8"/>
        <v>2.0892961308540077E-2</v>
      </c>
      <c r="E102" s="164">
        <f t="shared" si="9"/>
        <v>38.798285197326578</v>
      </c>
      <c r="F102" s="164">
        <f t="shared" si="10"/>
        <v>-2.5879912615912333</v>
      </c>
      <c r="G102" s="164">
        <f t="shared" si="11"/>
        <v>32.250333854990245</v>
      </c>
      <c r="H102" s="164">
        <f t="shared" si="12"/>
        <v>90.694738846227509</v>
      </c>
      <c r="I102" s="164">
        <f t="shared" si="13"/>
        <v>71.048619052316823</v>
      </c>
      <c r="J102" s="164">
        <f t="shared" si="14"/>
        <v>88.106747584636281</v>
      </c>
      <c r="K102" s="164" t="str">
        <f t="shared" ref="K102:K165" si="21">COMPLEX(1,2*PI()*C102*esr*Cout)</f>
        <v>1+0.0000060464964466464i</v>
      </c>
      <c r="L102" s="164" t="str">
        <f t="shared" ref="L102:L165" si="22">COMPLEX(1,-2*PI()*C102*(1-Dmax)^2*Lout*10^-6/Req)</f>
        <v>1-0.0000020357471774465i</v>
      </c>
      <c r="M102" s="164" t="str">
        <f t="shared" si="18"/>
        <v>1.00000000001231+0.0000040107492691999i</v>
      </c>
      <c r="N102" s="164" t="str">
        <f t="shared" ref="N102:N165" si="23">COMPLEX(1,2*PI()*C102*(Rd+Rs+esr)*Req*Cout/(Req+Rd+Rs))</f>
        <v>1+0.0451266344361303i</v>
      </c>
      <c r="O102" s="164" t="str">
        <f t="shared" ref="O102:O165" si="24">IMSUM(COMPLEX(1,2*PI()*C102/(Qd*ws)),IMPRODUCT(COMPLEX(0,2*PI()*C102/ws),COMPLEX(0,2*PI()*C102/ws)))</f>
        <v>0.999999988482304+0.0000769396235755279i</v>
      </c>
      <c r="P102" s="164" t="str">
        <f t="shared" si="19"/>
        <v>0.999996516456037+0.045203573539951i</v>
      </c>
      <c r="Q102" s="164" t="str">
        <f t="shared" ref="Q102:Q165" si="25">IMPRODUCT(Ap,IMDIV(M102,P102))</f>
        <v>86.9903498751293-3.93193876679996i</v>
      </c>
      <c r="R102" s="164" t="str">
        <f t="shared" ref="R102:R165" si="26">IMSUM(Rz*10^3,IMDIV(1,COMPLEX(0,(2*PI()*C102*Cz*10^-9))))</f>
        <v>280-23083.7409411149i</v>
      </c>
      <c r="S102" s="164" t="str">
        <f t="shared" ref="S102:S165" si="27">IMDIV(1,COMPLEX(0,(2*PI()*C102*Cp*10^-12)))</f>
        <v>-76176345.1056791i</v>
      </c>
      <c r="T102" s="164" t="str">
        <f t="shared" si="15"/>
        <v>279.830380130356-23076.7490154352i</v>
      </c>
      <c r="U102" s="164" t="str">
        <f t="shared" ref="U102:U165" si="28">IMPRODUCT(-Rs*g/(Rs+Rd),T102)</f>
        <v>-0.496826784565643+40.9717737088665i</v>
      </c>
    </row>
    <row r="103" spans="2:21" x14ac:dyDescent="0.2">
      <c r="B103" s="164">
        <f t="shared" si="16"/>
        <v>1.3249999999999931</v>
      </c>
      <c r="C103" s="164">
        <f t="shared" si="17"/>
        <v>21.134890398366135</v>
      </c>
      <c r="D103" s="164">
        <f t="shared" ref="D103:D166" si="29">C103/1000</f>
        <v>2.1134890398366135E-2</v>
      </c>
      <c r="E103" s="164">
        <f t="shared" ref="E103:E166" si="30">20*LOG(IMABS(Q103))</f>
        <v>38.798079618664843</v>
      </c>
      <c r="F103" s="164">
        <f t="shared" ref="F103:F166" si="31">IF(180/PI()*IMARGUMENT(Q103)&gt;0,180/PI()*IMARGUMENT(Q103)-360,180/PI()*IMARGUMENT(Q103))</f>
        <v>-2.6179175352819963</v>
      </c>
      <c r="G103" s="164">
        <f t="shared" ref="G103:G166" si="32">20*LOG(IMABS(U103))</f>
        <v>32.150348736554946</v>
      </c>
      <c r="H103" s="164">
        <f t="shared" ref="H103:H166" si="33">180/PI()*IMARGUMENT(U103)</f>
        <v>90.70278273994019</v>
      </c>
      <c r="I103" s="164">
        <f t="shared" ref="I103:I166" si="34">E103+G103</f>
        <v>70.948428355219789</v>
      </c>
      <c r="J103" s="164">
        <f t="shared" ref="J103:J166" si="35">F103+H103</f>
        <v>88.0848652046582</v>
      </c>
      <c r="K103" s="164" t="str">
        <f t="shared" si="21"/>
        <v>1+6.11651157568298E-06i</v>
      </c>
      <c r="L103" s="164" t="str">
        <f t="shared" si="22"/>
        <v>1-2.05932001877246E-06i</v>
      </c>
      <c r="M103" s="164" t="str">
        <f t="shared" si="18"/>
        <v>1.0000000000126+4.05719155691052E-06i</v>
      </c>
      <c r="N103" s="164" t="str">
        <f t="shared" si="23"/>
        <v>1+0.0456491762354866i</v>
      </c>
      <c r="O103" s="164" t="str">
        <f t="shared" si="24"/>
        <v>0.999999988214023+0.0000778305424274945i</v>
      </c>
      <c r="P103" s="164" t="str">
        <f t="shared" si="19"/>
        <v>0.999996435313875+0.045727006239894i</v>
      </c>
      <c r="Q103" s="164" t="str">
        <f t="shared" si="25"/>
        <v>86.9862254858541-3.97728019693261i</v>
      </c>
      <c r="R103" s="164" t="str">
        <f t="shared" si="26"/>
        <v>280-22819.5035435982i</v>
      </c>
      <c r="S103" s="164" t="str">
        <f t="shared" si="27"/>
        <v>-75304361.6938743i</v>
      </c>
      <c r="T103" s="164" t="str">
        <f t="shared" ref="T103:T166" si="36">IMDIV(IMPRODUCT(R103,S103),IMSUM(R103,S103))</f>
        <v>279.830380130269-22812.591677507i</v>
      </c>
      <c r="U103" s="164" t="str">
        <f t="shared" si="28"/>
        <v>-0.496826784565489+40.5027737355214i</v>
      </c>
    </row>
    <row r="104" spans="2:21" x14ac:dyDescent="0.2">
      <c r="B104" s="164">
        <f t="shared" ref="B104:B167" si="37">B103+0.005</f>
        <v>1.329999999999993</v>
      </c>
      <c r="C104" s="164">
        <f t="shared" ref="C104:C167" si="38">10^B104</f>
        <v>21.379620895021983</v>
      </c>
      <c r="D104" s="164">
        <f t="shared" si="29"/>
        <v>2.1379620895021982E-2</v>
      </c>
      <c r="E104" s="164">
        <f t="shared" si="30"/>
        <v>38.797869261534544</v>
      </c>
      <c r="F104" s="164">
        <f t="shared" si="31"/>
        <v>-2.6481888916332728</v>
      </c>
      <c r="G104" s="164">
        <f t="shared" si="32"/>
        <v>32.050363964702989</v>
      </c>
      <c r="H104" s="164">
        <f t="shared" si="33"/>
        <v>90.710919749337179</v>
      </c>
      <c r="I104" s="164">
        <f t="shared" si="34"/>
        <v>70.848233226237539</v>
      </c>
      <c r="J104" s="164">
        <f t="shared" si="35"/>
        <v>88.062730857703912</v>
      </c>
      <c r="K104" s="164" t="str">
        <f t="shared" si="21"/>
        <v>1+6.18733744170374E-06i</v>
      </c>
      <c r="L104" s="164" t="str">
        <f t="shared" si="22"/>
        <v>1-2.08316582073633E-06i</v>
      </c>
      <c r="M104" s="164" t="str">
        <f t="shared" ref="M104:M167" si="39">IMPRODUCT(K104,L104)</f>
        <v>1.00000000001289+4.10417162096741E-06i</v>
      </c>
      <c r="N104" s="164" t="str">
        <f t="shared" si="23"/>
        <v>1+0.0461777687837074i</v>
      </c>
      <c r="O104" s="164" t="str">
        <f t="shared" si="24"/>
        <v>0.999999987939492+0.0000787317776335567i</v>
      </c>
      <c r="P104" s="164" t="str">
        <f t="shared" ref="P104:P167" si="40">IMPRODUCT(N104,O104)</f>
        <v>0.999996352281668+0.0462565000044136i</v>
      </c>
      <c r="Q104" s="164" t="str">
        <f t="shared" si="25"/>
        <v>86.9820054313999-4.0231400583557i</v>
      </c>
      <c r="R104" s="164" t="str">
        <f t="shared" si="26"/>
        <v>280-22558.290846559i</v>
      </c>
      <c r="S104" s="164" t="str">
        <f t="shared" si="27"/>
        <v>-74442359.7936447i</v>
      </c>
      <c r="T104" s="164" t="str">
        <f t="shared" si="36"/>
        <v>279.830380130179-22551.4581238958i</v>
      </c>
      <c r="U104" s="164" t="str">
        <f t="shared" si="28"/>
        <v>-0.496826784565329+40.0391423609637i</v>
      </c>
    </row>
    <row r="105" spans="2:21" x14ac:dyDescent="0.2">
      <c r="B105" s="164">
        <f t="shared" si="37"/>
        <v>1.3349999999999929</v>
      </c>
      <c r="C105" s="164">
        <f t="shared" si="38"/>
        <v>21.627185237269849</v>
      </c>
      <c r="D105" s="164">
        <f t="shared" si="29"/>
        <v>2.162718523726985E-2</v>
      </c>
      <c r="E105" s="164">
        <f t="shared" si="30"/>
        <v>38.797654015104627</v>
      </c>
      <c r="F105" s="164">
        <f t="shared" si="31"/>
        <v>-2.6788092757993445</v>
      </c>
      <c r="G105" s="164">
        <f t="shared" si="32"/>
        <v>31.950379547504948</v>
      </c>
      <c r="H105" s="164">
        <f t="shared" si="33"/>
        <v>90.71915095165599</v>
      </c>
      <c r="I105" s="164">
        <f t="shared" si="34"/>
        <v>70.748033562609578</v>
      </c>
      <c r="J105" s="164">
        <f t="shared" si="35"/>
        <v>88.040341675856652</v>
      </c>
      <c r="K105" s="164" t="str">
        <f t="shared" si="21"/>
        <v>1+6.25898343260051E-06i</v>
      </c>
      <c r="L105" s="164" t="str">
        <f t="shared" si="22"/>
        <v>1-2.10728774407332E-06i</v>
      </c>
      <c r="M105" s="164" t="str">
        <f t="shared" si="39"/>
        <v>1.00000000001319+4.15169568852719E-06i</v>
      </c>
      <c r="N105" s="164" t="str">
        <f t="shared" si="23"/>
        <v>1+0.0467124821451625i</v>
      </c>
      <c r="O105" s="164" t="str">
        <f t="shared" si="24"/>
        <v>0.999999987658567+0.000079643448651465i</v>
      </c>
      <c r="P105" s="164" t="str">
        <f t="shared" si="40"/>
        <v>0.999996267315394+0.046792125017315i</v>
      </c>
      <c r="Q105" s="164" t="str">
        <f t="shared" si="25"/>
        <v>86.9776875024264-4.06952412346536i</v>
      </c>
      <c r="R105" s="164" t="str">
        <f t="shared" si="26"/>
        <v>280-22300.0682265373i</v>
      </c>
      <c r="S105" s="164" t="str">
        <f t="shared" si="27"/>
        <v>-73590225.147573i</v>
      </c>
      <c r="T105" s="164" t="str">
        <f t="shared" si="36"/>
        <v>279.830380130086-22293.3137416322i</v>
      </c>
      <c r="U105" s="164" t="str">
        <f t="shared" si="28"/>
        <v>-0.496826784565164+39.5808181313573i</v>
      </c>
    </row>
    <row r="106" spans="2:21" x14ac:dyDescent="0.2">
      <c r="B106" s="164">
        <f t="shared" si="37"/>
        <v>1.3399999999999928</v>
      </c>
      <c r="C106" s="164">
        <f t="shared" si="38"/>
        <v>21.877616239495168</v>
      </c>
      <c r="D106" s="164">
        <f t="shared" si="29"/>
        <v>2.1877616239495169E-2</v>
      </c>
      <c r="E106" s="164">
        <f t="shared" si="30"/>
        <v>38.797433765984714</v>
      </c>
      <c r="F106" s="164">
        <f t="shared" si="31"/>
        <v>-2.7097826768435964</v>
      </c>
      <c r="G106" s="164">
        <f t="shared" si="32"/>
        <v>31.850395493219018</v>
      </c>
      <c r="H106" s="164">
        <f t="shared" si="33"/>
        <v>90.727477436573068</v>
      </c>
      <c r="I106" s="164">
        <f t="shared" si="34"/>
        <v>70.647829259203732</v>
      </c>
      <c r="J106" s="164">
        <f t="shared" si="35"/>
        <v>88.017694759729466</v>
      </c>
      <c r="K106" s="164" t="str">
        <f t="shared" si="21"/>
        <v>1+6.33145904497177E-06i</v>
      </c>
      <c r="L106" s="164" t="str">
        <f t="shared" si="22"/>
        <v>1-2.13168898611827E-06i</v>
      </c>
      <c r="M106" s="164" t="str">
        <f t="shared" si="39"/>
        <v>1.0000000000135+0.0000041997700588535i</v>
      </c>
      <c r="N106" s="164" t="str">
        <f t="shared" si="23"/>
        <v>1+0.0472533871955288i</v>
      </c>
      <c r="O106" s="164" t="str">
        <f t="shared" si="24"/>
        <v>0.999999987371098+0.0000805656763222252i</v>
      </c>
      <c r="P106" s="164" t="str">
        <f t="shared" si="40"/>
        <v>0.99999618037+0.0473339522750926i</v>
      </c>
      <c r="Q106" s="164" t="str">
        <f t="shared" si="25"/>
        <v>86.9732694390213-4.1164382234548i</v>
      </c>
      <c r="R106" s="164" t="str">
        <f t="shared" si="26"/>
        <v>280-22044.8014564042i</v>
      </c>
      <c r="S106" s="164" t="str">
        <f t="shared" si="27"/>
        <v>-72747844.8061339i</v>
      </c>
      <c r="T106" s="164" t="str">
        <f t="shared" si="36"/>
        <v>279.830380129993-22038.1243139575i</v>
      </c>
      <c r="U106" s="164" t="str">
        <f t="shared" si="28"/>
        <v>-0.496826784564999+39.1277402963213i</v>
      </c>
    </row>
    <row r="107" spans="2:21" x14ac:dyDescent="0.2">
      <c r="B107" s="164">
        <f t="shared" si="37"/>
        <v>1.3449999999999926</v>
      </c>
      <c r="C107" s="164">
        <f t="shared" si="38"/>
        <v>22.130947096056005</v>
      </c>
      <c r="D107" s="164">
        <f t="shared" si="29"/>
        <v>2.2130947096056005E-2</v>
      </c>
      <c r="E107" s="164">
        <f t="shared" si="30"/>
        <v>38.797208398166333</v>
      </c>
      <c r="F107" s="164">
        <f t="shared" si="31"/>
        <v>-2.7411131281851011</v>
      </c>
      <c r="G107" s="164">
        <f t="shared" si="32"/>
        <v>31.75041181029588</v>
      </c>
      <c r="H107" s="164">
        <f t="shared" si="33"/>
        <v>90.735900306346721</v>
      </c>
      <c r="I107" s="164">
        <f t="shared" si="34"/>
        <v>70.547620208462206</v>
      </c>
      <c r="J107" s="164">
        <f t="shared" si="35"/>
        <v>87.994787178161616</v>
      </c>
      <c r="K107" s="164" t="str">
        <f t="shared" si="21"/>
        <v>1+6.40477388538143E-06i</v>
      </c>
      <c r="L107" s="164" t="str">
        <f t="shared" si="22"/>
        <v>1-2.15637278122935E-06i</v>
      </c>
      <c r="M107" s="164" t="str">
        <f t="shared" si="39"/>
        <v>1.00000000001381+4.24840110415208E-06i</v>
      </c>
      <c r="N107" s="164" t="str">
        <f t="shared" si="23"/>
        <v>1+0.0478005556311846i</v>
      </c>
      <c r="O107" s="164" t="str">
        <f t="shared" si="24"/>
        <v>0.999999987076933+0.0000814985828861161i</v>
      </c>
      <c r="P107" s="164" t="str">
        <f t="shared" si="40"/>
        <v>0.999996091399388+0.0478820535963409i</v>
      </c>
      <c r="Q107" s="164" t="str">
        <f t="shared" si="25"/>
        <v>86.9687489295626-4.16388824871618i</v>
      </c>
      <c r="R107" s="164" t="str">
        <f t="shared" si="26"/>
        <v>280-21792.4567008262i</v>
      </c>
      <c r="S107" s="164" t="str">
        <f t="shared" si="27"/>
        <v>-71915107.1127265i</v>
      </c>
      <c r="T107" s="164" t="str">
        <f t="shared" si="36"/>
        <v>279.830380129896-21785.8560157898i</v>
      </c>
      <c r="U107" s="164" t="str">
        <f t="shared" si="28"/>
        <v>-0.496826784564826+38.6798488008799i</v>
      </c>
    </row>
    <row r="108" spans="2:21" x14ac:dyDescent="0.2">
      <c r="B108" s="164">
        <f t="shared" si="37"/>
        <v>1.3499999999999925</v>
      </c>
      <c r="C108" s="164">
        <f t="shared" si="38"/>
        <v>22.387211385683017</v>
      </c>
      <c r="D108" s="164">
        <f t="shared" si="29"/>
        <v>2.2387211385683017E-2</v>
      </c>
      <c r="E108" s="164">
        <f t="shared" si="30"/>
        <v>38.796977792963453</v>
      </c>
      <c r="F108" s="164">
        <f t="shared" si="31"/>
        <v>-2.7728047080483109</v>
      </c>
      <c r="G108" s="164">
        <f t="shared" si="32"/>
        <v>31.650428507382848</v>
      </c>
      <c r="H108" s="164">
        <f t="shared" si="33"/>
        <v>90.744420675961436</v>
      </c>
      <c r="I108" s="164">
        <f t="shared" si="34"/>
        <v>70.447406300346302</v>
      </c>
      <c r="J108" s="164">
        <f t="shared" si="35"/>
        <v>87.971615967913124</v>
      </c>
      <c r="K108" s="164" t="str">
        <f t="shared" si="21"/>
        <v>1+0.0000064789376716322i</v>
      </c>
      <c r="L108" s="164" t="str">
        <f t="shared" si="22"/>
        <v>1-2.18134240121689E-06i</v>
      </c>
      <c r="M108" s="164" t="str">
        <f t="shared" si="39"/>
        <v>1.00000000001413+4.29759527041531E-06i</v>
      </c>
      <c r="N108" s="164" t="str">
        <f t="shared" si="23"/>
        <v>1+0.0483540599787137i</v>
      </c>
      <c r="O108" s="164" t="str">
        <f t="shared" si="24"/>
        <v>0.999999986775916+0.0000824422919988925i</v>
      </c>
      <c r="P108" s="164" t="str">
        <f t="shared" si="40"/>
        <v>0.999996000356384+0.0484365016312744i</v>
      </c>
      <c r="Q108" s="164" t="str">
        <f t="shared" si="25"/>
        <v>86.9641236095619-4.21188014923794i</v>
      </c>
      <c r="R108" s="164" t="str">
        <f t="shared" si="26"/>
        <v>280-21543.0005117791i</v>
      </c>
      <c r="S108" s="164" t="str">
        <f t="shared" si="27"/>
        <v>-71091901.6888712i</v>
      </c>
      <c r="T108" s="164" t="str">
        <f t="shared" si="36"/>
        <v>279.830380129797-21536.4754092394i</v>
      </c>
      <c r="U108" s="164" t="str">
        <f t="shared" si="28"/>
        <v>-0.496826784564651+38.2370842775006i</v>
      </c>
    </row>
    <row r="109" spans="2:21" x14ac:dyDescent="0.2">
      <c r="B109" s="164">
        <f t="shared" si="37"/>
        <v>1.3549999999999924</v>
      </c>
      <c r="C109" s="164">
        <f t="shared" si="38"/>
        <v>22.646443075930211</v>
      </c>
      <c r="D109" s="164">
        <f t="shared" si="29"/>
        <v>2.2646443075930212E-2</v>
      </c>
      <c r="E109" s="164">
        <f t="shared" si="30"/>
        <v>38.796741828950935</v>
      </c>
      <c r="F109" s="164">
        <f t="shared" si="31"/>
        <v>-2.8048615399156782</v>
      </c>
      <c r="G109" s="164">
        <f t="shared" si="32"/>
        <v>31.550445593328526</v>
      </c>
      <c r="H109" s="164">
        <f t="shared" si="33"/>
        <v>90.753039673274017</v>
      </c>
      <c r="I109" s="164">
        <f t="shared" si="34"/>
        <v>70.347187422279461</v>
      </c>
      <c r="J109" s="164">
        <f t="shared" si="35"/>
        <v>87.94817813335834</v>
      </c>
      <c r="K109" s="164" t="str">
        <f t="shared" si="21"/>
        <v>1+0.0000065539602340536i</v>
      </c>
      <c r="L109" s="164" t="str">
        <f t="shared" si="22"/>
        <v>1-2.20660115577695E-06i</v>
      </c>
      <c r="M109" s="164" t="str">
        <f t="shared" si="39"/>
        <v>1.00000000001446+4.34735907827665E-06i</v>
      </c>
      <c r="N109" s="164" t="str">
        <f t="shared" si="23"/>
        <v>1+0.0489139736045176i</v>
      </c>
      <c r="O109" s="164" t="str">
        <f t="shared" si="24"/>
        <v>0.999999986467887+0.0000833969287481748i</v>
      </c>
      <c r="P109" s="164" t="str">
        <f t="shared" si="40"/>
        <v>0.999995907192716+0.0489973698713564i</v>
      </c>
      <c r="Q109" s="164" t="str">
        <f t="shared" si="25"/>
        <v>86.959391060475-4.26041993499638i</v>
      </c>
      <c r="R109" s="164" t="str">
        <f t="shared" si="26"/>
        <v>280-21296.3998241153i</v>
      </c>
      <c r="S109" s="164" t="str">
        <f t="shared" si="27"/>
        <v>-70278119.4195802i</v>
      </c>
      <c r="T109" s="164" t="str">
        <f t="shared" si="36"/>
        <v>279.830380129697-21289.9494391771i</v>
      </c>
      <c r="U109" s="164" t="str">
        <f t="shared" si="28"/>
        <v>-0.496826784564473+37.7993880382255i</v>
      </c>
    </row>
    <row r="110" spans="2:21" x14ac:dyDescent="0.2">
      <c r="B110" s="164">
        <f t="shared" si="37"/>
        <v>1.3599999999999923</v>
      </c>
      <c r="C110" s="164">
        <f t="shared" si="38"/>
        <v>22.908676527677333</v>
      </c>
      <c r="D110" s="164">
        <f t="shared" si="29"/>
        <v>2.2908676527677332E-2</v>
      </c>
      <c r="E110" s="164">
        <f t="shared" si="30"/>
        <v>38.796500381901993</v>
      </c>
      <c r="F110" s="164">
        <f t="shared" si="31"/>
        <v>-2.8372877929832163</v>
      </c>
      <c r="G110" s="164">
        <f t="shared" si="32"/>
        <v>31.450463077187369</v>
      </c>
      <c r="H110" s="164">
        <f t="shared" si="33"/>
        <v>90.761758439161298</v>
      </c>
      <c r="I110" s="164">
        <f t="shared" si="34"/>
        <v>70.246963459089358</v>
      </c>
      <c r="J110" s="164">
        <f t="shared" si="35"/>
        <v>87.924470646178079</v>
      </c>
      <c r="K110" s="164" t="str">
        <f t="shared" si="21"/>
        <v>1+6.62985151680501E-06i</v>
      </c>
      <c r="L110" s="164" t="str">
        <f t="shared" si="22"/>
        <v>1-2.23215239293011E-06i</v>
      </c>
      <c r="M110" s="164" t="str">
        <f t="shared" si="39"/>
        <v>1.0000000000148+0.0000043976991238749i</v>
      </c>
      <c r="N110" s="164" t="str">
        <f t="shared" si="23"/>
        <v>1+0.0494803707245409i</v>
      </c>
      <c r="O110" s="164" t="str">
        <f t="shared" si="24"/>
        <v>0.999999986152684+0.0000843626196700303i</v>
      </c>
      <c r="P110" s="164" t="str">
        <f t="shared" si="40"/>
        <v>0.999995811858987+0.0495647326590406i</v>
      </c>
      <c r="Q110" s="164" t="str">
        <f t="shared" si="25"/>
        <v>86.9545488084915-4.30951367634173i</v>
      </c>
      <c r="R110" s="164" t="str">
        <f t="shared" si="26"/>
        <v>280-21052.6219511806i</v>
      </c>
      <c r="S110" s="164" t="str">
        <f t="shared" si="27"/>
        <v>-69473652.4388962i</v>
      </c>
      <c r="T110" s="164" t="str">
        <f t="shared" si="36"/>
        <v>279.830380129592-21046.2454288524i</v>
      </c>
      <c r="U110" s="164" t="str">
        <f t="shared" si="28"/>
        <v>-0.496826784564287+37.3667020668918i</v>
      </c>
    </row>
    <row r="111" spans="2:21" x14ac:dyDescent="0.2">
      <c r="B111" s="164">
        <f t="shared" si="37"/>
        <v>1.3649999999999922</v>
      </c>
      <c r="C111" s="164">
        <f t="shared" si="38"/>
        <v>23.17394649968438</v>
      </c>
      <c r="D111" s="164">
        <f t="shared" si="29"/>
        <v>2.3173946499684382E-2</v>
      </c>
      <c r="E111" s="164">
        <f t="shared" si="30"/>
        <v>38.796253324724127</v>
      </c>
      <c r="F111" s="164">
        <f t="shared" si="31"/>
        <v>-2.8700876826190425</v>
      </c>
      <c r="G111" s="164">
        <f t="shared" si="32"/>
        <v>31.350480968224733</v>
      </c>
      <c r="H111" s="164">
        <f t="shared" si="33"/>
        <v>90.770578127669367</v>
      </c>
      <c r="I111" s="164">
        <f t="shared" si="34"/>
        <v>70.146734292948864</v>
      </c>
      <c r="J111" s="164">
        <f t="shared" si="35"/>
        <v>87.900490445050323</v>
      </c>
      <c r="K111" s="164" t="str">
        <f t="shared" si="21"/>
        <v>1+6.70662157919377E-06i</v>
      </c>
      <c r="L111" s="164" t="str">
        <f t="shared" si="22"/>
        <v>1-2.25799949946517E-06i</v>
      </c>
      <c r="M111" s="164" t="str">
        <f t="shared" si="39"/>
        <v>1.00000000001514+0.0000044486220797286i</v>
      </c>
      <c r="N111" s="164" t="str">
        <f t="shared" si="23"/>
        <v>1+0.0500533264141086i</v>
      </c>
      <c r="O111" s="164" t="str">
        <f t="shared" si="24"/>
        <v>0.999999985830139+0.0000853394927657446i</v>
      </c>
      <c r="P111" s="164" t="str">
        <f t="shared" si="40"/>
        <v>0.999995714304652+0.0501386651976257i</v>
      </c>
      <c r="Q111" s="164" t="str">
        <f t="shared" si="25"/>
        <v>86.9495943232969-4.35916750437818i</v>
      </c>
      <c r="R111" s="164" t="str">
        <f t="shared" si="26"/>
        <v>280-20811.6345804822i</v>
      </c>
      <c r="S111" s="164" t="str">
        <f t="shared" si="27"/>
        <v>-68678394.1155912i</v>
      </c>
      <c r="T111" s="164" t="str">
        <f t="shared" si="36"/>
        <v>279.830380129486-20805.3310755627i</v>
      </c>
      <c r="U111" s="164" t="str">
        <f t="shared" si="28"/>
        <v>-0.496826784564099+36.9389690114428i</v>
      </c>
    </row>
    <row r="112" spans="2:21" x14ac:dyDescent="0.2">
      <c r="B112" s="164">
        <f t="shared" si="37"/>
        <v>1.3699999999999921</v>
      </c>
      <c r="C112" s="164">
        <f t="shared" si="38"/>
        <v>23.442288153198799</v>
      </c>
      <c r="D112" s="164">
        <f t="shared" si="29"/>
        <v>2.3442288153198799E-2</v>
      </c>
      <c r="E112" s="164">
        <f t="shared" si="30"/>
        <v>38.796000527394064</v>
      </c>
      <c r="F112" s="164">
        <f t="shared" si="31"/>
        <v>-2.9032654708247003</v>
      </c>
      <c r="G112" s="164">
        <f t="shared" si="32"/>
        <v>31.250499275921698</v>
      </c>
      <c r="H112" s="164">
        <f t="shared" si="33"/>
        <v>90.779499906164773</v>
      </c>
      <c r="I112" s="164">
        <f t="shared" si="34"/>
        <v>70.046499803315754</v>
      </c>
      <c r="J112" s="164">
        <f t="shared" si="35"/>
        <v>87.876234435340066</v>
      </c>
      <c r="K112" s="164" t="str">
        <f t="shared" si="21"/>
        <v>1+6.78428059700849E-06i</v>
      </c>
      <c r="L112" s="164" t="str">
        <f t="shared" si="22"/>
        <v>1-0.0000022841459013881i</v>
      </c>
      <c r="M112" s="164" t="str">
        <f t="shared" si="39"/>
        <v>1.0000000000155+4.50013469562039E-06i</v>
      </c>
      <c r="N112" s="164" t="str">
        <f t="shared" si="23"/>
        <v>1+0.0506329166178765i</v>
      </c>
      <c r="O112" s="164" t="str">
        <f t="shared" si="24"/>
        <v>0.99999998550008+0.0000863276775187885i</v>
      </c>
      <c r="P112" s="164" t="str">
        <f t="shared" si="40"/>
        <v>0.999995614477982+0.050719243561222i</v>
      </c>
      <c r="Q112" s="164" t="str">
        <f t="shared" si="25"/>
        <v>86.9445250168123-4.40938761133745i</v>
      </c>
      <c r="R112" s="164" t="str">
        <f t="shared" si="26"/>
        <v>280-20573.4057694051i</v>
      </c>
      <c r="S112" s="164" t="str">
        <f t="shared" si="27"/>
        <v>-67892239.0390367i</v>
      </c>
      <c r="T112" s="164" t="str">
        <f t="shared" si="36"/>
        <v>279.830380129379-20567.1744463718i</v>
      </c>
      <c r="U112" s="164" t="str">
        <f t="shared" si="28"/>
        <v>-0.496826784563909+36.5161321763258i</v>
      </c>
    </row>
    <row r="113" spans="2:21" x14ac:dyDescent="0.2">
      <c r="B113" s="164">
        <f t="shared" si="37"/>
        <v>1.374999999999992</v>
      </c>
      <c r="C113" s="164">
        <f t="shared" si="38"/>
        <v>23.713737056616125</v>
      </c>
      <c r="D113" s="164">
        <f t="shared" si="29"/>
        <v>2.3713737056616124E-2</v>
      </c>
      <c r="E113" s="164">
        <f t="shared" si="30"/>
        <v>38.795741856890153</v>
      </c>
      <c r="F113" s="164">
        <f t="shared" si="31"/>
        <v>-2.9368254666993145</v>
      </c>
      <c r="G113" s="164">
        <f t="shared" si="32"/>
        <v>31.150518009979677</v>
      </c>
      <c r="H113" s="164">
        <f t="shared" si="33"/>
        <v>90.788524955487148</v>
      </c>
      <c r="I113" s="164">
        <f t="shared" si="34"/>
        <v>69.946259866869838</v>
      </c>
      <c r="J113" s="164">
        <f t="shared" si="35"/>
        <v>87.85169948878783</v>
      </c>
      <c r="K113" s="164" t="str">
        <f t="shared" si="21"/>
        <v>1+6.86283886386787E-06i</v>
      </c>
      <c r="L113" s="164" t="str">
        <f t="shared" si="22"/>
        <v>1-2.31059506437616E-06i</v>
      </c>
      <c r="M113" s="164" t="str">
        <f t="shared" si="39"/>
        <v>1.00000000001586+4.55224379949171E-06i</v>
      </c>
      <c r="N113" s="164" t="str">
        <f t="shared" si="23"/>
        <v>1+0.0512192181598985i</v>
      </c>
      <c r="O113" s="164" t="str">
        <f t="shared" si="24"/>
        <v>0.999999985162334+0.0000873273049119805i</v>
      </c>
      <c r="P113" s="164" t="str">
        <f t="shared" si="40"/>
        <v>0.999995512326052+0.0513065447048368i</v>
      </c>
      <c r="Q113" s="164" t="str">
        <f t="shared" si="25"/>
        <v>86.9393382418967-4.46018025094491i</v>
      </c>
      <c r="R113" s="164" t="str">
        <f t="shared" si="26"/>
        <v>280-20337.9039409783i</v>
      </c>
      <c r="S113" s="164" t="str">
        <f t="shared" si="27"/>
        <v>-67115083.0052283i</v>
      </c>
      <c r="T113" s="164" t="str">
        <f t="shared" si="36"/>
        <v>279.830380129267-20331.7439738759i</v>
      </c>
      <c r="U113" s="164" t="str">
        <f t="shared" si="28"/>
        <v>-0.49682678456371+36.0981355149753i</v>
      </c>
    </row>
    <row r="114" spans="2:21" x14ac:dyDescent="0.2">
      <c r="B114" s="164">
        <f t="shared" si="37"/>
        <v>1.3799999999999919</v>
      </c>
      <c r="C114" s="164">
        <f t="shared" si="38"/>
        <v>23.98832919019446</v>
      </c>
      <c r="D114" s="164">
        <f t="shared" si="29"/>
        <v>2.398832919019446E-2</v>
      </c>
      <c r="E114" s="164">
        <f t="shared" si="30"/>
        <v>38.795477177124695</v>
      </c>
      <c r="F114" s="164">
        <f t="shared" si="31"/>
        <v>-2.9707720269064937</v>
      </c>
      <c r="G114" s="164">
        <f t="shared" si="32"/>
        <v>31.050537180326351</v>
      </c>
      <c r="H114" s="164">
        <f t="shared" si="33"/>
        <v>90.797654470103723</v>
      </c>
      <c r="I114" s="164">
        <f t="shared" si="34"/>
        <v>69.846014357451054</v>
      </c>
      <c r="J114" s="164">
        <f t="shared" si="35"/>
        <v>87.826882443197235</v>
      </c>
      <c r="K114" s="164" t="str">
        <f t="shared" si="21"/>
        <v>1+6.94230679258508E-06i</v>
      </c>
      <c r="L114" s="164" t="str">
        <f t="shared" si="22"/>
        <v>1-2.33735049423725E-06i</v>
      </c>
      <c r="M114" s="164" t="str">
        <f t="shared" si="39"/>
        <v>1.00000000001623+4.60495629834783E-06i</v>
      </c>
      <c r="N114" s="164" t="str">
        <f t="shared" si="23"/>
        <v>1+0.0518123087538087i</v>
      </c>
      <c r="O114" s="164" t="str">
        <f t="shared" si="24"/>
        <v>0.99999998481672+0.000088338507444849i</v>
      </c>
      <c r="P114" s="164" t="str">
        <f t="shared" si="40"/>
        <v>0.999995407794697+0.0519006464745728i</v>
      </c>
      <c r="Q114" s="164" t="str">
        <f t="shared" si="25"/>
        <v>86.9340312910358-4.51155173877897i</v>
      </c>
      <c r="R114" s="164" t="str">
        <f t="shared" si="26"/>
        <v>280-20105.0978796897i</v>
      </c>
      <c r="S114" s="164" t="str">
        <f t="shared" si="27"/>
        <v>-66346823.002976i</v>
      </c>
      <c r="T114" s="164" t="str">
        <f t="shared" si="36"/>
        <v>279.830380129155-20099.0084520213i</v>
      </c>
      <c r="U114" s="164" t="str">
        <f t="shared" si="28"/>
        <v>-0.496826784563511+35.6849236223875i</v>
      </c>
    </row>
    <row r="115" spans="2:21" x14ac:dyDescent="0.2">
      <c r="B115" s="164">
        <f t="shared" si="37"/>
        <v>1.3849999999999918</v>
      </c>
      <c r="C115" s="164">
        <f t="shared" si="38"/>
        <v>24.266100950823706</v>
      </c>
      <c r="D115" s="164">
        <f t="shared" si="29"/>
        <v>2.4266100950823707E-2</v>
      </c>
      <c r="E115" s="164">
        <f t="shared" si="30"/>
        <v>38.795206348873499</v>
      </c>
      <c r="F115" s="164">
        <f t="shared" si="31"/>
        <v>-3.0051095561439496</v>
      </c>
      <c r="G115" s="164">
        <f t="shared" si="32"/>
        <v>30.950556797120115</v>
      </c>
      <c r="H115" s="164">
        <f t="shared" si="33"/>
        <v>90.80688965826549</v>
      </c>
      <c r="I115" s="164">
        <f t="shared" si="34"/>
        <v>69.745763145993607</v>
      </c>
      <c r="J115" s="164">
        <f t="shared" si="35"/>
        <v>87.80178010212154</v>
      </c>
      <c r="K115" s="164" t="str">
        <f t="shared" si="21"/>
        <v>1+0.000007022694916548i</v>
      </c>
      <c r="L115" s="164" t="str">
        <f t="shared" si="22"/>
        <v>1-2.36441573737462E-06i</v>
      </c>
      <c r="M115" s="164" t="str">
        <f t="shared" si="39"/>
        <v>1.0000000000166+4.65827917917338E-06i</v>
      </c>
      <c r="N115" s="164" t="str">
        <f t="shared" si="23"/>
        <v>1+0.0524122670131232i</v>
      </c>
      <c r="O115" s="164" t="str">
        <f t="shared" si="24"/>
        <v>0.999999984463056+0.0000893614191511943i</v>
      </c>
      <c r="P115" s="164" t="str">
        <f t="shared" si="40"/>
        <v>0.999995300828495+0.0525016276179479i</v>
      </c>
      <c r="Q115" s="164" t="str">
        <f t="shared" si="25"/>
        <v>86.9286013949904-4.56350845262196i</v>
      </c>
      <c r="R115" s="164" t="str">
        <f t="shared" si="26"/>
        <v>280-19874.9567273479i</v>
      </c>
      <c r="S115" s="164" t="str">
        <f t="shared" si="27"/>
        <v>-65587357.2002481i</v>
      </c>
      <c r="T115" s="164" t="str">
        <f t="shared" si="36"/>
        <v>279.830380129039-19868.9370319664i</v>
      </c>
      <c r="U115" s="164" t="str">
        <f t="shared" si="28"/>
        <v>-0.496826784563305+35.2764417277731i</v>
      </c>
    </row>
    <row r="116" spans="2:21" x14ac:dyDescent="0.2">
      <c r="B116" s="164">
        <f t="shared" si="37"/>
        <v>1.3899999999999917</v>
      </c>
      <c r="C116" s="164">
        <f t="shared" si="38"/>
        <v>24.547089156849836</v>
      </c>
      <c r="D116" s="164">
        <f t="shared" si="29"/>
        <v>2.4547089156849836E-2</v>
      </c>
      <c r="E116" s="164">
        <f t="shared" si="30"/>
        <v>38.794929229704891</v>
      </c>
      <c r="F116" s="164">
        <f t="shared" si="31"/>
        <v>-3.0398425076157274</v>
      </c>
      <c r="G116" s="164">
        <f t="shared" si="32"/>
        <v>30.850576870755987</v>
      </c>
      <c r="H116" s="164">
        <f t="shared" si="33"/>
        <v>90.816231742165101</v>
      </c>
      <c r="I116" s="164">
        <f t="shared" si="34"/>
        <v>69.645506100460878</v>
      </c>
      <c r="J116" s="164">
        <f t="shared" si="35"/>
        <v>87.77638923454937</v>
      </c>
      <c r="K116" s="164" t="str">
        <f t="shared" si="21"/>
        <v>1+7.10401389111539E-06i</v>
      </c>
      <c r="L116" s="164" t="str">
        <f t="shared" si="22"/>
        <v>1-2.39179438125693E-06i</v>
      </c>
      <c r="M116" s="164" t="str">
        <f t="shared" si="39"/>
        <v>1.00000000001699+4.71221950985846E-06i</v>
      </c>
      <c r="N116" s="164" t="str">
        <f t="shared" si="23"/>
        <v>1+0.0530191724616592i</v>
      </c>
      <c r="O116" s="164" t="str">
        <f t="shared" si="24"/>
        <v>0.999999984101154+0.0000903961756168551i</v>
      </c>
      <c r="P116" s="164" t="str">
        <f t="shared" si="40"/>
        <v>0.999995191370729+0.0531095677943324i</v>
      </c>
      <c r="Q116" s="164" t="str">
        <f t="shared" si="25"/>
        <v>86.9230457214264-4.61605683280309i</v>
      </c>
      <c r="R116" s="164" t="str">
        <f t="shared" si="26"/>
        <v>280-19647.4499789925i</v>
      </c>
      <c r="S116" s="164" t="str">
        <f t="shared" si="27"/>
        <v>-64836584.9306754i</v>
      </c>
      <c r="T116" s="164" t="str">
        <f t="shared" si="36"/>
        <v>279.83038012892-19641.4992179938i</v>
      </c>
      <c r="U116" s="164" t="str">
        <f t="shared" si="28"/>
        <v>-0.496826784563094+34.8726356872996i</v>
      </c>
    </row>
    <row r="117" spans="2:21" x14ac:dyDescent="0.2">
      <c r="B117" s="164">
        <f t="shared" si="37"/>
        <v>1.3949999999999916</v>
      </c>
      <c r="C117" s="164">
        <f t="shared" si="38"/>
        <v>24.831331052955228</v>
      </c>
      <c r="D117" s="164">
        <f t="shared" si="29"/>
        <v>2.4831331052955229E-2</v>
      </c>
      <c r="E117" s="164">
        <f t="shared" si="30"/>
        <v>38.794645673906089</v>
      </c>
      <c r="F117" s="164">
        <f t="shared" si="31"/>
        <v>-3.074975383506998</v>
      </c>
      <c r="G117" s="164">
        <f t="shared" si="32"/>
        <v>30.75059741187092</v>
      </c>
      <c r="H117" s="164">
        <f t="shared" si="33"/>
        <v>90.825681958096709</v>
      </c>
      <c r="I117" s="164">
        <f t="shared" si="34"/>
        <v>69.545243085777003</v>
      </c>
      <c r="J117" s="164">
        <f t="shared" si="35"/>
        <v>87.750706574589714</v>
      </c>
      <c r="K117" s="164" t="str">
        <f t="shared" si="21"/>
        <v>1+7.18627449502924E-06i</v>
      </c>
      <c r="L117" s="164" t="str">
        <f t="shared" si="22"/>
        <v>1-2.41949005489378E-06i</v>
      </c>
      <c r="M117" s="164" t="str">
        <f t="shared" si="39"/>
        <v>1.00000000001739+4.76678444013546E-06i</v>
      </c>
      <c r="N117" s="164" t="str">
        <f t="shared" si="23"/>
        <v>1+0.0536331055440767i</v>
      </c>
      <c r="O117" s="164" t="str">
        <f t="shared" si="24"/>
        <v>0.999999983730822+0.0000914429139976803i</v>
      </c>
      <c r="P117" s="164" t="str">
        <f t="shared" si="40"/>
        <v>0.999995079363364+0.0537245475855078i</v>
      </c>
      <c r="Q117" s="164" t="str">
        <f t="shared" si="25"/>
        <v>86.9173613735049-4.66920338253192i</v>
      </c>
      <c r="R117" s="164" t="str">
        <f t="shared" si="26"/>
        <v>280-19422.5474788505i</v>
      </c>
      <c r="S117" s="164" t="str">
        <f t="shared" si="27"/>
        <v>-64094406.6802063i</v>
      </c>
      <c r="T117" s="164" t="str">
        <f t="shared" si="36"/>
        <v>279.830380128799-19416.6648634678i</v>
      </c>
      <c r="U117" s="164" t="str">
        <f t="shared" si="28"/>
        <v>-0.496826784562879+34.473451976914i</v>
      </c>
    </row>
    <row r="118" spans="2:21" x14ac:dyDescent="0.2">
      <c r="B118" s="164">
        <f t="shared" si="37"/>
        <v>1.3999999999999915</v>
      </c>
      <c r="C118" s="164">
        <f t="shared" si="38"/>
        <v>25.118864315095319</v>
      </c>
      <c r="D118" s="164">
        <f t="shared" si="29"/>
        <v>2.5118864315095319E-2</v>
      </c>
      <c r="E118" s="164">
        <f t="shared" si="30"/>
        <v>38.79435553240878</v>
      </c>
      <c r="F118" s="164">
        <f t="shared" si="31"/>
        <v>-3.1105127354613487</v>
      </c>
      <c r="G118" s="164">
        <f t="shared" si="32"/>
        <v>30.650618431349244</v>
      </c>
      <c r="H118" s="164">
        <f t="shared" si="33"/>
        <v>90.835241556617333</v>
      </c>
      <c r="I118" s="164">
        <f t="shared" si="34"/>
        <v>69.444973963758031</v>
      </c>
      <c r="J118" s="164">
        <f t="shared" si="35"/>
        <v>87.724728821155992</v>
      </c>
      <c r="K118" s="164" t="str">
        <f t="shared" si="21"/>
        <v>1+7.26948763184351E-06i</v>
      </c>
      <c r="L118" s="164" t="str">
        <f t="shared" si="22"/>
        <v>1-0.0000024475064293167i</v>
      </c>
      <c r="M118" s="164" t="str">
        <f t="shared" si="39"/>
        <v>1.00000000001779+4.82198120252681E-06i</v>
      </c>
      <c r="N118" s="164" t="str">
        <f t="shared" si="23"/>
        <v>1+0.0542541476365406i</v>
      </c>
      <c r="O118" s="164" t="str">
        <f t="shared" si="24"/>
        <v>0.999999983351865+0.0000925017730377082i</v>
      </c>
      <c r="P118" s="164" t="str">
        <f t="shared" si="40"/>
        <v>0.999994964747014+0.0543466485063479i</v>
      </c>
      <c r="Q118" s="164" t="str">
        <f t="shared" si="25"/>
        <v>86.9115453884515-4.72295466822284i</v>
      </c>
      <c r="R118" s="164" t="str">
        <f t="shared" si="26"/>
        <v>280-19200.219416339i</v>
      </c>
      <c r="S118" s="164" t="str">
        <f t="shared" si="27"/>
        <v>-63360724.0739184i</v>
      </c>
      <c r="T118" s="164" t="str">
        <f t="shared" si="36"/>
        <v>279.830380128675-19194.4041668379i</v>
      </c>
      <c r="U118" s="164" t="str">
        <f t="shared" si="28"/>
        <v>-0.496826784562659+34.0788376852473i</v>
      </c>
    </row>
    <row r="119" spans="2:21" x14ac:dyDescent="0.2">
      <c r="B119" s="164">
        <f t="shared" si="37"/>
        <v>1.4049999999999914</v>
      </c>
      <c r="C119" s="164">
        <f t="shared" si="38"/>
        <v>25.409727055492553</v>
      </c>
      <c r="D119" s="164">
        <f t="shared" si="29"/>
        <v>2.5409727055492552E-2</v>
      </c>
      <c r="E119" s="164">
        <f t="shared" si="30"/>
        <v>38.794058652713048</v>
      </c>
      <c r="F119" s="164">
        <f t="shared" si="31"/>
        <v>-3.1464591650605263</v>
      </c>
      <c r="G119" s="164">
        <f t="shared" si="32"/>
        <v>30.550639940328779</v>
      </c>
      <c r="H119" s="164">
        <f t="shared" si="33"/>
        <v>90.844911802710214</v>
      </c>
      <c r="I119" s="164">
        <f t="shared" si="34"/>
        <v>69.344698593041826</v>
      </c>
      <c r="J119" s="164">
        <f t="shared" si="35"/>
        <v>87.698452637649694</v>
      </c>
      <c r="K119" s="164" t="str">
        <f t="shared" si="21"/>
        <v>1+7.35366433136934E-06i</v>
      </c>
      <c r="L119" s="164" t="str">
        <f t="shared" si="22"/>
        <v>1-2.47584721806578E-06i</v>
      </c>
      <c r="M119" s="164" t="str">
        <f t="shared" si="39"/>
        <v>1.00000000001821+4.87781711330356E-06i</v>
      </c>
      <c r="N119" s="164" t="str">
        <f t="shared" si="23"/>
        <v>1+0.0548823810575077i</v>
      </c>
      <c r="O119" s="164" t="str">
        <f t="shared" si="24"/>
        <v>0.99999998296408+0.0000935728930875579i</v>
      </c>
      <c r="P119" s="164" t="str">
        <f t="shared" si="40"/>
        <v>0.999994847460905+0.0549759530156234i</v>
      </c>
      <c r="Q119" s="164" t="str">
        <f t="shared" si="25"/>
        <v>86.9055947360949-4.77731731980955i</v>
      </c>
      <c r="R119" s="164" t="str">
        <f t="shared" si="26"/>
        <v>280-18980.4363221141i</v>
      </c>
      <c r="S119" s="164" t="str">
        <f t="shared" si="27"/>
        <v>-62635439.8629768i</v>
      </c>
      <c r="T119" s="164" t="str">
        <f t="shared" si="36"/>
        <v>279.830380128547-18974.6876676896i</v>
      </c>
      <c r="U119" s="164" t="str">
        <f t="shared" si="28"/>
        <v>-0.496826784562431+33.6887405066028i</v>
      </c>
    </row>
    <row r="120" spans="2:21" x14ac:dyDescent="0.2">
      <c r="B120" s="164">
        <f t="shared" si="37"/>
        <v>1.4099999999999913</v>
      </c>
      <c r="C120" s="164">
        <f t="shared" si="38"/>
        <v>25.703957827688132</v>
      </c>
      <c r="D120" s="164">
        <f t="shared" si="29"/>
        <v>2.5703957827688133E-2</v>
      </c>
      <c r="E120" s="164">
        <f t="shared" si="30"/>
        <v>38.79375487880867</v>
      </c>
      <c r="F120" s="164">
        <f t="shared" si="31"/>
        <v>-3.1828193243064895</v>
      </c>
      <c r="G120" s="164">
        <f t="shared" si="32"/>
        <v>30.450661950206545</v>
      </c>
      <c r="H120" s="164">
        <f t="shared" si="33"/>
        <v>90.854693975949942</v>
      </c>
      <c r="I120" s="164">
        <f t="shared" si="34"/>
        <v>69.244416829015222</v>
      </c>
      <c r="J120" s="164">
        <f t="shared" si="35"/>
        <v>87.671874651643449</v>
      </c>
      <c r="K120" s="164" t="str">
        <f t="shared" si="21"/>
        <v>1+7.43881575113707E-06i</v>
      </c>
      <c r="L120" s="164" t="str">
        <f t="shared" si="22"/>
        <v>1-2.50451617768187E-06i</v>
      </c>
      <c r="M120" s="164" t="str">
        <f t="shared" si="39"/>
        <v>1.00000000001863+0.0000049342995734552i</v>
      </c>
      <c r="N120" s="164" t="str">
        <f t="shared" si="23"/>
        <v>1+0.0555178890786374i</v>
      </c>
      <c r="O120" s="164" t="str">
        <f t="shared" si="24"/>
        <v>0.999999982567262+0.0000946564161230316i</v>
      </c>
      <c r="P120" s="164" t="str">
        <f t="shared" si="40"/>
        <v>0.999994727442851+0.0556125445269316i</v>
      </c>
      <c r="Q120" s="164" t="str">
        <f t="shared" si="25"/>
        <v>86.8995063173658-4.83229803104842i</v>
      </c>
      <c r="R120" s="164" t="str">
        <f t="shared" si="26"/>
        <v>280-18763.1690641649i</v>
      </c>
      <c r="S120" s="164" t="str">
        <f t="shared" si="27"/>
        <v>-61918457.911744i</v>
      </c>
      <c r="T120" s="164" t="str">
        <f t="shared" si="36"/>
        <v>279.830380128416-18757.486242839i</v>
      </c>
      <c r="U120" s="164" t="str">
        <f t="shared" si="28"/>
        <v>-0.496826784562199+33.3031087340221i</v>
      </c>
    </row>
    <row r="121" spans="2:21" x14ac:dyDescent="0.2">
      <c r="B121" s="164">
        <f t="shared" si="37"/>
        <v>1.4149999999999912</v>
      </c>
      <c r="C121" s="164">
        <f t="shared" si="38"/>
        <v>26.001595631652194</v>
      </c>
      <c r="D121" s="164">
        <f t="shared" si="29"/>
        <v>2.6001595631652195E-2</v>
      </c>
      <c r="E121" s="164">
        <f t="shared" si="30"/>
        <v>38.793444051095996</v>
      </c>
      <c r="F121" s="164">
        <f t="shared" si="31"/>
        <v>-3.2195979161057644</v>
      </c>
      <c r="G121" s="164">
        <f t="shared" si="32"/>
        <v>30.350684472644719</v>
      </c>
      <c r="H121" s="164">
        <f t="shared" si="33"/>
        <v>90.864589370669449</v>
      </c>
      <c r="I121" s="164">
        <f t="shared" si="34"/>
        <v>69.144128523740719</v>
      </c>
      <c r="J121" s="164">
        <f t="shared" si="35"/>
        <v>87.64499145456368</v>
      </c>
      <c r="K121" s="164" t="str">
        <f t="shared" si="21"/>
        <v>1+7.52495317787517E-06i</v>
      </c>
      <c r="L121" s="164" t="str">
        <f t="shared" si="22"/>
        <v>1-2.53351710820451E-06i</v>
      </c>
      <c r="M121" s="164" t="str">
        <f t="shared" si="39"/>
        <v>1.00000000001906+4.99143606967066E-06i</v>
      </c>
      <c r="N121" s="164" t="str">
        <f t="shared" si="23"/>
        <v>1+0.0561607559358296i</v>
      </c>
      <c r="O121" s="164" t="str">
        <f t="shared" si="24"/>
        <v>0.999999982161201+0.0000957524857639341i</v>
      </c>
      <c r="P121" s="164" t="str">
        <f t="shared" si="40"/>
        <v>0.999994604629218+0.0562565074197531i</v>
      </c>
      <c r="Q121" s="164" t="str">
        <f t="shared" si="25"/>
        <v>86.8932769627773-4.88790355981141i</v>
      </c>
      <c r="R121" s="164" t="str">
        <f t="shared" si="26"/>
        <v>280-18548.3888439515i</v>
      </c>
      <c r="S121" s="164" t="str">
        <f t="shared" si="27"/>
        <v>-61209683.1850401i</v>
      </c>
      <c r="T121" s="164" t="str">
        <f t="shared" si="36"/>
        <v>279.830380128283-18542.7711024724i</v>
      </c>
      <c r="U121" s="164" t="str">
        <f t="shared" si="28"/>
        <v>-0.496826784561963+32.9218912524313i</v>
      </c>
    </row>
    <row r="122" spans="2:21" x14ac:dyDescent="0.2">
      <c r="B122" s="164">
        <f t="shared" si="37"/>
        <v>1.419999999999991</v>
      </c>
      <c r="C122" s="164">
        <f t="shared" si="38"/>
        <v>26.302679918953288</v>
      </c>
      <c r="D122" s="164">
        <f t="shared" si="29"/>
        <v>2.6302679918953287E-2</v>
      </c>
      <c r="E122" s="164">
        <f t="shared" si="30"/>
        <v>38.79312600630405</v>
      </c>
      <c r="F122" s="164">
        <f t="shared" si="31"/>
        <v>-3.2567996947559412</v>
      </c>
      <c r="G122" s="164">
        <f t="shared" si="32"/>
        <v>30.250707519577059</v>
      </c>
      <c r="H122" s="164">
        <f t="shared" si="33"/>
        <v>90.874599296128849</v>
      </c>
      <c r="I122" s="164">
        <f t="shared" si="34"/>
        <v>69.043833525881112</v>
      </c>
      <c r="J122" s="164">
        <f t="shared" si="35"/>
        <v>87.617799601372909</v>
      </c>
      <c r="K122" s="164" t="str">
        <f t="shared" si="21"/>
        <v>1+7.61208802900626E-06i</v>
      </c>
      <c r="L122" s="164" t="str">
        <f t="shared" si="22"/>
        <v>1-2.56285385367563E-06i</v>
      </c>
      <c r="M122" s="164" t="str">
        <f t="shared" si="39"/>
        <v>1.00000000001951+5.04923417533063E-06i</v>
      </c>
      <c r="N122" s="164" t="str">
        <f t="shared" si="23"/>
        <v>1+0.0568110668403899i</v>
      </c>
      <c r="O122" s="164" t="str">
        <f t="shared" si="24"/>
        <v>0.999999981745682+0.0000968612472931092i</v>
      </c>
      <c r="P122" s="164" t="str">
        <f t="shared" si="40"/>
        <v>0.999994478954888+0.0569079270506357i</v>
      </c>
      <c r="Q122" s="164" t="str">
        <f t="shared" si="25"/>
        <v>86.8869034308638-4.94414072836663i</v>
      </c>
      <c r="R122" s="164" t="str">
        <f t="shared" si="26"/>
        <v>280-18336.0671925885i</v>
      </c>
      <c r="S122" s="164" t="str">
        <f t="shared" si="27"/>
        <v>-60509021.7355421i</v>
      </c>
      <c r="T122" s="164" t="str">
        <f t="shared" si="36"/>
        <v>279.830380128147-18330.5137863308i</v>
      </c>
      <c r="U122" s="164" t="str">
        <f t="shared" si="28"/>
        <v>-0.496826784561721+32.5450375318666i</v>
      </c>
    </row>
    <row r="123" spans="2:21" x14ac:dyDescent="0.2">
      <c r="B123" s="164">
        <f t="shared" si="37"/>
        <v>1.4249999999999909</v>
      </c>
      <c r="C123" s="164">
        <f t="shared" si="38"/>
        <v>26.607250597987544</v>
      </c>
      <c r="D123" s="164">
        <f t="shared" si="29"/>
        <v>2.6607250597987544E-2</v>
      </c>
      <c r="E123" s="164">
        <f t="shared" si="30"/>
        <v>38.792800577407085</v>
      </c>
      <c r="F123" s="164">
        <f t="shared" si="31"/>
        <v>-3.2944294664342584</v>
      </c>
      <c r="G123" s="164">
        <f t="shared" si="32"/>
        <v>30.150731103214753</v>
      </c>
      <c r="H123" s="164">
        <f t="shared" si="33"/>
        <v>90.884725076686138</v>
      </c>
      <c r="I123" s="164">
        <f t="shared" si="34"/>
        <v>68.943531680621845</v>
      </c>
      <c r="J123" s="164">
        <f t="shared" si="35"/>
        <v>87.590295610251886</v>
      </c>
      <c r="K123" s="164" t="str">
        <f t="shared" si="21"/>
        <v>1+7.70023185416045E-06i</v>
      </c>
      <c r="L123" s="164" t="str">
        <f t="shared" si="22"/>
        <v>1-2.59253030264907E-06i</v>
      </c>
      <c r="M123" s="164" t="str">
        <f t="shared" si="39"/>
        <v>1.00000000001996+5.10770155151138E-06i</v>
      </c>
      <c r="N123" s="164" t="str">
        <f t="shared" si="23"/>
        <v>1+0.0574689079903242i</v>
      </c>
      <c r="O123" s="164" t="str">
        <f t="shared" si="24"/>
        <v>0.999999981320485+0.0000979828476756964i</v>
      </c>
      <c r="P123" s="164" t="str">
        <f t="shared" si="40"/>
        <v>0.999994350353227+0.0575668897645086i</v>
      </c>
      <c r="Q123" s="164" t="str">
        <f t="shared" si="25"/>
        <v>86.8803824065891-5.00101642364652i</v>
      </c>
      <c r="R123" s="164" t="str">
        <f t="shared" si="26"/>
        <v>280-18126.175967071i</v>
      </c>
      <c r="S123" s="164" t="str">
        <f t="shared" si="27"/>
        <v>-59816380.6913341i</v>
      </c>
      <c r="T123" s="164" t="str">
        <f t="shared" si="36"/>
        <v>279.830380128007-18120.6861599366i</v>
      </c>
      <c r="U123" s="164" t="str">
        <f t="shared" si="28"/>
        <v>-0.496826784561473+32.172497620775i</v>
      </c>
    </row>
    <row r="124" spans="2:21" x14ac:dyDescent="0.2">
      <c r="B124" s="164">
        <f t="shared" si="37"/>
        <v>1.4299999999999908</v>
      </c>
      <c r="C124" s="164">
        <f t="shared" si="38"/>
        <v>26.915348039268597</v>
      </c>
      <c r="D124" s="164">
        <f t="shared" si="29"/>
        <v>2.6915348039268597E-2</v>
      </c>
      <c r="E124" s="164">
        <f t="shared" si="30"/>
        <v>38.792467593539833</v>
      </c>
      <c r="F124" s="164">
        <f t="shared" si="31"/>
        <v>-3.3324920896882126</v>
      </c>
      <c r="G124" s="164">
        <f t="shared" si="32"/>
        <v>30.050755236053366</v>
      </c>
      <c r="H124" s="164">
        <f t="shared" si="33"/>
        <v>90.89496805196984</v>
      </c>
      <c r="I124" s="164">
        <f t="shared" si="34"/>
        <v>68.843222829593202</v>
      </c>
      <c r="J124" s="164">
        <f t="shared" si="35"/>
        <v>87.562475962281624</v>
      </c>
      <c r="K124" s="164" t="str">
        <f t="shared" si="21"/>
        <v>1+7.78939633670631E-06i</v>
      </c>
      <c r="L124" s="164" t="str">
        <f t="shared" si="22"/>
        <v>1-0.000002622550388706i</v>
      </c>
      <c r="M124" s="164" t="str">
        <f t="shared" si="39"/>
        <v>1.00000000002043+5.16684594800031E-06i</v>
      </c>
      <c r="N124" s="164" t="str">
        <f t="shared" si="23"/>
        <v>1+0.0581343665817644i</v>
      </c>
      <c r="O124" s="164" t="str">
        <f t="shared" si="24"/>
        <v>0.999999980885383+0.0000991174355786117i</v>
      </c>
      <c r="P124" s="164" t="str">
        <f t="shared" si="40"/>
        <v>0.999994218756048+0.0582334829061269i</v>
      </c>
      <c r="Q124" s="164" t="str">
        <f t="shared" si="25"/>
        <v>86.8737104997277-5.05853759750334i</v>
      </c>
      <c r="R124" s="164" t="str">
        <f t="shared" si="26"/>
        <v>280-17918.6873465443i</v>
      </c>
      <c r="S124" s="164" t="str">
        <f t="shared" si="27"/>
        <v>-59131668.2435961i</v>
      </c>
      <c r="T124" s="164" t="str">
        <f t="shared" si="36"/>
        <v>279.830380127865-17913.2604108652i</v>
      </c>
      <c r="U124" s="164" t="str">
        <f t="shared" si="28"/>
        <v>-0.49682678456122+31.804222139395i</v>
      </c>
    </row>
    <row r="125" spans="2:21" x14ac:dyDescent="0.2">
      <c r="B125" s="164">
        <f t="shared" si="37"/>
        <v>1.4349999999999907</v>
      </c>
      <c r="C125" s="164">
        <f t="shared" si="38"/>
        <v>27.227013080778544</v>
      </c>
      <c r="D125" s="164">
        <f t="shared" si="29"/>
        <v>2.7227013080778545E-2</v>
      </c>
      <c r="E125" s="164">
        <f t="shared" si="30"/>
        <v>38.792126879909851</v>
      </c>
      <c r="F125" s="164">
        <f t="shared" si="31"/>
        <v>-3.3709924759280496</v>
      </c>
      <c r="G125" s="164">
        <f t="shared" si="32"/>
        <v>29.95077993087914</v>
      </c>
      <c r="H125" s="164">
        <f t="shared" si="33"/>
        <v>90.90532957705355</v>
      </c>
      <c r="I125" s="164">
        <f t="shared" si="34"/>
        <v>68.742906810788995</v>
      </c>
      <c r="J125" s="164">
        <f t="shared" si="35"/>
        <v>87.534337101125502</v>
      </c>
      <c r="K125" s="164" t="str">
        <f t="shared" si="21"/>
        <v>1+7.87959329529942E-06i</v>
      </c>
      <c r="L125" s="164" t="str">
        <f t="shared" si="22"/>
        <v>1-0.0000026529180909763i</v>
      </c>
      <c r="M125" s="164" t="str">
        <f t="shared" si="39"/>
        <v>1.0000000000209+5.22667520432312E-06i</v>
      </c>
      <c r="N125" s="164" t="str">
        <f t="shared" si="23"/>
        <v>1+0.0588075308205261i</v>
      </c>
      <c r="O125" s="164" t="str">
        <f t="shared" si="24"/>
        <v>0.999999980440146+0.000100265161390253i</v>
      </c>
      <c r="P125" s="164" t="str">
        <f t="shared" si="40"/>
        <v>0.999994084093577+0.0589077948316496i</v>
      </c>
      <c r="Q125" s="164" t="str">
        <f t="shared" si="25"/>
        <v>86.8668842432017-5.11671126695025i</v>
      </c>
      <c r="R125" s="164" t="str">
        <f t="shared" si="26"/>
        <v>280-17713.5738286164i</v>
      </c>
      <c r="S125" s="164" t="str">
        <f t="shared" si="27"/>
        <v>-58454793.6344344i</v>
      </c>
      <c r="T125" s="164" t="str">
        <f t="shared" si="36"/>
        <v>279.830380127718-17708.2090450582i</v>
      </c>
      <c r="U125" s="164" t="str">
        <f t="shared" si="28"/>
        <v>-0.49682678456096+31.4401622732103i</v>
      </c>
    </row>
    <row r="126" spans="2:21" x14ac:dyDescent="0.2">
      <c r="B126" s="164">
        <f t="shared" si="37"/>
        <v>1.4399999999999906</v>
      </c>
      <c r="C126" s="164">
        <f t="shared" si="38"/>
        <v>27.542287033381079</v>
      </c>
      <c r="D126" s="164">
        <f t="shared" si="29"/>
        <v>2.7542287033381078E-2</v>
      </c>
      <c r="E126" s="164">
        <f t="shared" si="30"/>
        <v>38.791778257709154</v>
      </c>
      <c r="F126" s="164">
        <f t="shared" si="31"/>
        <v>-3.4099355899209951</v>
      </c>
      <c r="G126" s="164">
        <f t="shared" si="32"/>
        <v>29.850805200776055</v>
      </c>
      <c r="H126" s="164">
        <f t="shared" si="33"/>
        <v>90.915811022632425</v>
      </c>
      <c r="I126" s="164">
        <f t="shared" si="34"/>
        <v>68.642583458485205</v>
      </c>
      <c r="J126" s="164">
        <f t="shared" si="35"/>
        <v>87.505875432711434</v>
      </c>
      <c r="K126" s="164" t="str">
        <f t="shared" si="21"/>
        <v>1+7.97083468544895E-06i</v>
      </c>
      <c r="L126" s="164" t="str">
        <f t="shared" si="22"/>
        <v>1-2.68363743466602E-06i</v>
      </c>
      <c r="M126" s="164" t="str">
        <f t="shared" si="39"/>
        <v>1.00000000002139+5.28719725078293E-06i</v>
      </c>
      <c r="N126" s="164" t="str">
        <f t="shared" si="23"/>
        <v>1+0.0594884899338i</v>
      </c>
      <c r="O126" s="164" t="str">
        <f t="shared" si="24"/>
        <v>0.999999979984539+0.000101426177240432i</v>
      </c>
      <c r="P126" s="164" t="str">
        <f t="shared" si="40"/>
        <v>0.999993946294415+0.0595899149203509i</v>
      </c>
      <c r="Q126" s="164" t="str">
        <f t="shared" si="25"/>
        <v>86.8599000913956-5.17554451438849i</v>
      </c>
      <c r="R126" s="164" t="str">
        <f t="shared" si="26"/>
        <v>280-17510.808225713i</v>
      </c>
      <c r="S126" s="164" t="str">
        <f t="shared" si="27"/>
        <v>-57785667.1448527i</v>
      </c>
      <c r="T126" s="164" t="str">
        <f t="shared" si="36"/>
        <v>279.83038012757-17505.5048831795i</v>
      </c>
      <c r="U126" s="164" t="str">
        <f t="shared" si="28"/>
        <v>-0.496826784560697+31.0802697664805i</v>
      </c>
    </row>
    <row r="127" spans="2:21" x14ac:dyDescent="0.2">
      <c r="B127" s="164">
        <f t="shared" si="37"/>
        <v>1.4449999999999905</v>
      </c>
      <c r="C127" s="164">
        <f t="shared" si="38"/>
        <v>27.861211686297107</v>
      </c>
      <c r="D127" s="164">
        <f t="shared" si="29"/>
        <v>2.7861211686297106E-2</v>
      </c>
      <c r="E127" s="164">
        <f t="shared" si="30"/>
        <v>38.791421544022754</v>
      </c>
      <c r="F127" s="164">
        <f t="shared" si="31"/>
        <v>-3.4493264502871721</v>
      </c>
      <c r="G127" s="164">
        <f t="shared" si="32"/>
        <v>29.750831059132107</v>
      </c>
      <c r="H127" s="164">
        <f t="shared" si="33"/>
        <v>90.926413775201638</v>
      </c>
      <c r="I127" s="164">
        <f t="shared" si="34"/>
        <v>68.542252603154864</v>
      </c>
      <c r="J127" s="164">
        <f t="shared" si="35"/>
        <v>87.477087324914464</v>
      </c>
      <c r="K127" s="164" t="str">
        <f t="shared" si="21"/>
        <v>1+8.06313260110231E-06i</v>
      </c>
      <c r="L127" s="164" t="str">
        <f t="shared" si="22"/>
        <v>1-2.71471249159088E-06i</v>
      </c>
      <c r="M127" s="164" t="str">
        <f t="shared" si="39"/>
        <v>1.00000000002189+5.34842010951143E-06i</v>
      </c>
      <c r="N127" s="164" t="str">
        <f t="shared" si="23"/>
        <v>1+0.0601773341819788i</v>
      </c>
      <c r="O127" s="164" t="str">
        <f t="shared" si="24"/>
        <v>0.999999979518319+0.000102600637020544i</v>
      </c>
      <c r="P127" s="164" t="str">
        <f t="shared" si="40"/>
        <v>0.999993805285498+0.0602799335864664i</v>
      </c>
      <c r="Q127" s="164" t="str">
        <f t="shared" si="25"/>
        <v>86.8527544184253-5.23504448781872i</v>
      </c>
      <c r="R127" s="164" t="str">
        <f t="shared" si="26"/>
        <v>280-17310.3636614727i</v>
      </c>
      <c r="S127" s="164" t="str">
        <f t="shared" si="27"/>
        <v>-57124200.0828601i</v>
      </c>
      <c r="T127" s="164" t="str">
        <f t="shared" si="36"/>
        <v>279.830380127416-17305.1210570115i</v>
      </c>
      <c r="U127" s="164" t="str">
        <f t="shared" si="28"/>
        <v>-0.496826784560423+30.7244969158427i</v>
      </c>
    </row>
    <row r="128" spans="2:21" x14ac:dyDescent="0.2">
      <c r="B128" s="164">
        <f t="shared" si="37"/>
        <v>1.4499999999999904</v>
      </c>
      <c r="C128" s="164">
        <f t="shared" si="38"/>
        <v>28.183829312643923</v>
      </c>
      <c r="D128" s="164">
        <f t="shared" si="29"/>
        <v>2.8183829312643922E-2</v>
      </c>
      <c r="E128" s="164">
        <f t="shared" si="30"/>
        <v>38.791056551735998</v>
      </c>
      <c r="F128" s="164">
        <f t="shared" si="31"/>
        <v>-3.4891701299971323</v>
      </c>
      <c r="G128" s="164">
        <f t="shared" si="32"/>
        <v>29.650857519647392</v>
      </c>
      <c r="H128" s="164">
        <f t="shared" si="33"/>
        <v>90.937139237236806</v>
      </c>
      <c r="I128" s="164">
        <f t="shared" si="34"/>
        <v>68.441914071383394</v>
      </c>
      <c r="J128" s="164">
        <f t="shared" si="35"/>
        <v>87.447969107239672</v>
      </c>
      <c r="K128" s="164" t="str">
        <f t="shared" si="21"/>
        <v>1+8.15649927624827E-06i</v>
      </c>
      <c r="L128" s="164" t="str">
        <f t="shared" si="22"/>
        <v>1-2.74614738071603E-06i</v>
      </c>
      <c r="M128" s="164" t="str">
        <f t="shared" si="39"/>
        <v>1.0000000000224+5.41035189553224E-06i</v>
      </c>
      <c r="N128" s="164" t="str">
        <f t="shared" si="23"/>
        <v>1+0.0608741548706217i</v>
      </c>
      <c r="O128" s="164" t="str">
        <f t="shared" si="24"/>
        <v>0.999999979041239+0.00010378869640396i</v>
      </c>
      <c r="P128" s="164" t="str">
        <f t="shared" si="40"/>
        <v>0.99999366099206+0.0609779422911788i</v>
      </c>
      <c r="Q128" s="164" t="str">
        <f t="shared" si="25"/>
        <v>86.8454435163787-5.29521840103683i</v>
      </c>
      <c r="R128" s="164" t="str">
        <f t="shared" si="26"/>
        <v>280-17112.2135671859i</v>
      </c>
      <c r="S128" s="164" t="str">
        <f t="shared" si="27"/>
        <v>-56470304.7717133i</v>
      </c>
      <c r="T128" s="164" t="str">
        <f t="shared" si="36"/>
        <v>279.830380127259-17107.0310058955i</v>
      </c>
      <c r="U128" s="164" t="str">
        <f t="shared" si="28"/>
        <v>-0.496826784560145+30.3727965639919i</v>
      </c>
    </row>
    <row r="129" spans="2:21" x14ac:dyDescent="0.2">
      <c r="B129" s="164">
        <f t="shared" si="37"/>
        <v>1.4549999999999903</v>
      </c>
      <c r="C129" s="164">
        <f t="shared" si="38"/>
        <v>28.510182675038468</v>
      </c>
      <c r="D129" s="164">
        <f t="shared" si="29"/>
        <v>2.8510182675038468E-2</v>
      </c>
      <c r="E129" s="164">
        <f t="shared" si="30"/>
        <v>38.79068308943949</v>
      </c>
      <c r="F129" s="164">
        <f t="shared" si="31"/>
        <v>-3.5294717568707199</v>
      </c>
      <c r="G129" s="164">
        <f t="shared" si="32"/>
        <v>29.550884596340307</v>
      </c>
      <c r="H129" s="164">
        <f t="shared" si="33"/>
        <v>90.947988827376406</v>
      </c>
      <c r="I129" s="164">
        <f t="shared" si="34"/>
        <v>68.341567685779793</v>
      </c>
      <c r="J129" s="164">
        <f t="shared" si="35"/>
        <v>87.418517070505686</v>
      </c>
      <c r="K129" s="164" t="str">
        <f t="shared" si="21"/>
        <v>1+8.25094708653848E-06i</v>
      </c>
      <c r="L129" s="164" t="str">
        <f t="shared" si="22"/>
        <v>1-2.77794626870197E-06i</v>
      </c>
      <c r="M129" s="164" t="str">
        <f t="shared" si="39"/>
        <v>1.00000000002292+5.47300081783651E-06i</v>
      </c>
      <c r="N129" s="164" t="str">
        <f t="shared" si="23"/>
        <v>1+0.061579044362556i</v>
      </c>
      <c r="O129" s="164" t="str">
        <f t="shared" si="24"/>
        <v>0.999999978553047+0.000104990512866664i</v>
      </c>
      <c r="P129" s="164" t="str">
        <f t="shared" si="40"/>
        <v>0.999993513337598+0.0616840335547398i</v>
      </c>
      <c r="Q129" s="164" t="str">
        <f t="shared" si="25"/>
        <v>86.8379635935177-5.35607353381266i</v>
      </c>
      <c r="R129" s="164" t="str">
        <f t="shared" si="26"/>
        <v>280-16916.3316782721i</v>
      </c>
      <c r="S129" s="164" t="str">
        <f t="shared" si="27"/>
        <v>-55823894.5382977i</v>
      </c>
      <c r="T129" s="164" t="str">
        <f t="shared" si="36"/>
        <v>279.8303801271-16911.2084732096i</v>
      </c>
      <c r="U129" s="164" t="str">
        <f t="shared" si="28"/>
        <v>-0.496826784559862+30.0251220934268i</v>
      </c>
    </row>
    <row r="130" spans="2:21" x14ac:dyDescent="0.2">
      <c r="B130" s="164">
        <f t="shared" si="37"/>
        <v>1.4599999999999902</v>
      </c>
      <c r="C130" s="164">
        <f t="shared" si="38"/>
        <v>28.840315031265416</v>
      </c>
      <c r="D130" s="164">
        <f t="shared" si="29"/>
        <v>2.8840315031265416E-2</v>
      </c>
      <c r="E130" s="164">
        <f t="shared" si="30"/>
        <v>38.790300961332157</v>
      </c>
      <c r="F130" s="164">
        <f t="shared" si="31"/>
        <v>-3.5702365140772727</v>
      </c>
      <c r="G130" s="164">
        <f t="shared" si="32"/>
        <v>29.450912303555668</v>
      </c>
      <c r="H130" s="164">
        <f t="shared" si="33"/>
        <v>90.958963980606271</v>
      </c>
      <c r="I130" s="164">
        <f t="shared" si="34"/>
        <v>68.241213264887818</v>
      </c>
      <c r="J130" s="164">
        <f t="shared" si="35"/>
        <v>87.388727466528991</v>
      </c>
      <c r="K130" s="164" t="str">
        <f t="shared" si="21"/>
        <v>1+8.34648855092789E-06i</v>
      </c>
      <c r="L130" s="164" t="str">
        <f t="shared" si="22"/>
        <v>1-2.81011337045686E-06i</v>
      </c>
      <c r="M130" s="164" t="str">
        <f t="shared" si="39"/>
        <v>1.00000000002345+5.53637518047103E-06i</v>
      </c>
      <c r="N130" s="164" t="str">
        <f t="shared" si="23"/>
        <v>1+0.0622920960901204i</v>
      </c>
      <c r="O130" s="164" t="str">
        <f t="shared" si="24"/>
        <v>0.999999978053483+0.000106206245708127i</v>
      </c>
      <c r="P130" s="164" t="str">
        <f t="shared" si="40"/>
        <v>0.99999336224382+0.062398300968734i</v>
      </c>
      <c r="Q130" s="164" t="str">
        <f t="shared" si="25"/>
        <v>86.8303107724448-5.41761723205121i</v>
      </c>
      <c r="R130" s="164" t="str">
        <f t="shared" si="26"/>
        <v>280-16722.6920307991i</v>
      </c>
      <c r="S130" s="164" t="str">
        <f t="shared" si="27"/>
        <v>-55184883.7016371i</v>
      </c>
      <c r="T130" s="164" t="str">
        <f t="shared" si="36"/>
        <v>279.830380126936-16717.6275028892i</v>
      </c>
      <c r="U130" s="164" t="str">
        <f t="shared" si="28"/>
        <v>-0.496826784559571+29.6814274202731i</v>
      </c>
    </row>
    <row r="131" spans="2:21" x14ac:dyDescent="0.2">
      <c r="B131" s="164">
        <f t="shared" si="37"/>
        <v>1.4649999999999901</v>
      </c>
      <c r="C131" s="164">
        <f t="shared" si="38"/>
        <v>29.174270140011014</v>
      </c>
      <c r="D131" s="164">
        <f t="shared" si="29"/>
        <v>2.9174270140011015E-2</v>
      </c>
      <c r="E131" s="164">
        <f t="shared" si="30"/>
        <v>38.789909967121972</v>
      </c>
      <c r="F131" s="164">
        <f t="shared" si="31"/>
        <v>-3.6114696406370528</v>
      </c>
      <c r="G131" s="164">
        <f t="shared" si="32"/>
        <v>29.350940655972011</v>
      </c>
      <c r="H131" s="164">
        <f t="shared" si="33"/>
        <v>90.970066148446008</v>
      </c>
      <c r="I131" s="164">
        <f t="shared" si="34"/>
        <v>68.140850623093982</v>
      </c>
      <c r="J131" s="164">
        <f t="shared" si="35"/>
        <v>87.358596507808954</v>
      </c>
      <c r="K131" s="164" t="str">
        <f t="shared" si="21"/>
        <v>1+8.44313633333413E-06i</v>
      </c>
      <c r="L131" s="164" t="str">
        <f t="shared" si="22"/>
        <v>1-0.0000028426529496952i</v>
      </c>
      <c r="M131" s="164" t="str">
        <f t="shared" si="39"/>
        <v>1.000000000024+5.60048338363893E-06i</v>
      </c>
      <c r="N131" s="164" t="str">
        <f t="shared" si="23"/>
        <v>1+0.0630134045675492i</v>
      </c>
      <c r="O131" s="164" t="str">
        <f t="shared" si="24"/>
        <v>0.999999977542283+0.00010743605607242i</v>
      </c>
      <c r="P131" s="164" t="str">
        <f t="shared" si="40"/>
        <v>0.999993207630616+0.0631208392084844i</v>
      </c>
      <c r="Q131" s="164" t="str">
        <f t="shared" si="25"/>
        <v>86.8224810882308-5.47985690793538i</v>
      </c>
      <c r="R131" s="164" t="str">
        <f t="shared" si="26"/>
        <v>280-16531.2689580413i</v>
      </c>
      <c r="S131" s="164" t="str">
        <f t="shared" si="27"/>
        <v>-54553187.5615366i</v>
      </c>
      <c r="T131" s="164" t="str">
        <f t="shared" si="36"/>
        <v>279.830380126767-16526.2624359864i</v>
      </c>
      <c r="U131" s="164" t="str">
        <f t="shared" si="28"/>
        <v>-0.496826784559271+29.3416669881742i</v>
      </c>
    </row>
    <row r="132" spans="2:21" x14ac:dyDescent="0.2">
      <c r="B132" s="164">
        <f t="shared" si="37"/>
        <v>1.46999999999999</v>
      </c>
      <c r="C132" s="164">
        <f t="shared" si="38"/>
        <v>29.512092266663181</v>
      </c>
      <c r="D132" s="164">
        <f t="shared" si="29"/>
        <v>2.9512092266663181E-2</v>
      </c>
      <c r="E132" s="164">
        <f t="shared" si="30"/>
        <v>38.789509901924497</v>
      </c>
      <c r="F132" s="164">
        <f t="shared" si="31"/>
        <v>-3.6531764319235296</v>
      </c>
      <c r="G132" s="164">
        <f t="shared" si="32"/>
        <v>29.250969668609358</v>
      </c>
      <c r="H132" s="164">
        <f t="shared" si="33"/>
        <v>90.981296799137709</v>
      </c>
      <c r="I132" s="164">
        <f t="shared" si="34"/>
        <v>68.040479570533847</v>
      </c>
      <c r="J132" s="164">
        <f t="shared" si="35"/>
        <v>87.328120367214183</v>
      </c>
      <c r="K132" s="164" t="str">
        <f t="shared" si="21"/>
        <v>1+8.54090324431606E-06i</v>
      </c>
      <c r="L132" s="164" t="str">
        <f t="shared" si="22"/>
        <v>1-2.87556931950296E-06i</v>
      </c>
      <c r="M132" s="164" t="str">
        <f t="shared" si="39"/>
        <v>1.00000000002456+0.0000056653339248131i</v>
      </c>
      <c r="N132" s="164" t="str">
        <f t="shared" si="23"/>
        <v>1+0.0637430654034996i</v>
      </c>
      <c r="O132" s="164" t="str">
        <f t="shared" si="24"/>
        <v>0.999999977019176+0.000108680106969574i</v>
      </c>
      <c r="P132" s="164" t="str">
        <f t="shared" si="40"/>
        <v>0.999993049416009+0.063851744045601i</v>
      </c>
      <c r="Q132" s="164" t="str">
        <f t="shared" si="25"/>
        <v>86.8144704865042-5.54280004004906i</v>
      </c>
      <c r="R132" s="164" t="str">
        <f t="shared" si="26"/>
        <v>280-16342.037087078i</v>
      </c>
      <c r="S132" s="164" t="str">
        <f t="shared" si="27"/>
        <v>-53928722.3873574i</v>
      </c>
      <c r="T132" s="164" t="str">
        <f t="shared" si="36"/>
        <v>279.830380126597-16337.0879072689i</v>
      </c>
      <c r="U132" s="164" t="str">
        <f t="shared" si="28"/>
        <v>-0.496826784558969+29.0057957622528i</v>
      </c>
    </row>
    <row r="133" spans="2:21" x14ac:dyDescent="0.2">
      <c r="B133" s="164">
        <f t="shared" si="37"/>
        <v>1.4749999999999899</v>
      </c>
      <c r="C133" s="164">
        <f t="shared" si="38"/>
        <v>29.853826189178911</v>
      </c>
      <c r="D133" s="164">
        <f t="shared" si="29"/>
        <v>2.9853826189178912E-2</v>
      </c>
      <c r="E133" s="164">
        <f t="shared" si="30"/>
        <v>38.789100556159511</v>
      </c>
      <c r="F133" s="164">
        <f t="shared" si="31"/>
        <v>-3.6953622401667414</v>
      </c>
      <c r="G133" s="164">
        <f t="shared" si="32"/>
        <v>29.150999356837204</v>
      </c>
      <c r="H133" s="164">
        <f t="shared" si="33"/>
        <v>90.992657417836369</v>
      </c>
      <c r="I133" s="164">
        <f t="shared" si="34"/>
        <v>67.940099912996715</v>
      </c>
      <c r="J133" s="164">
        <f t="shared" si="35"/>
        <v>87.297295177669625</v>
      </c>
      <c r="K133" s="164" t="str">
        <f t="shared" si="21"/>
        <v>1+8.63980224277183E-06i</v>
      </c>
      <c r="L133" s="164" t="str">
        <f t="shared" si="22"/>
        <v>1-2.90886684290931E-06i</v>
      </c>
      <c r="M133" s="164" t="str">
        <f t="shared" si="39"/>
        <v>1.00000000002513+5.73093539986252E-06i</v>
      </c>
      <c r="N133" s="164" t="str">
        <f t="shared" si="23"/>
        <v>1+0.0644811753137251i</v>
      </c>
      <c r="O133" s="164" t="str">
        <f t="shared" si="24"/>
        <v>0.999999976483884+0.000109938563297189i</v>
      </c>
      <c r="P133" s="164" t="str">
        <f t="shared" si="40"/>
        <v>0.99999288751611+0.0645911123606755i</v>
      </c>
      <c r="Q133" s="164" t="str">
        <f t="shared" si="25"/>
        <v>86.8062748215052-5.60645417348046i</v>
      </c>
      <c r="R133" s="164" t="str">
        <f t="shared" si="26"/>
        <v>280-16154.9713354294i</v>
      </c>
      <c r="S133" s="164" t="str">
        <f t="shared" si="27"/>
        <v>-53311405.406917i</v>
      </c>
      <c r="T133" s="164" t="str">
        <f t="shared" si="36"/>
        <v>279.830380126422-16150.0788418578i</v>
      </c>
      <c r="U133" s="164" t="str">
        <f t="shared" si="28"/>
        <v>-0.496826784558659+28.6737692231417i</v>
      </c>
    </row>
    <row r="134" spans="2:21" x14ac:dyDescent="0.2">
      <c r="B134" s="164">
        <f t="shared" si="37"/>
        <v>1.4799999999999898</v>
      </c>
      <c r="C134" s="164">
        <f t="shared" si="38"/>
        <v>30.199517204019468</v>
      </c>
      <c r="D134" s="164">
        <f t="shared" si="29"/>
        <v>3.0199517204019467E-2</v>
      </c>
      <c r="E134" s="164">
        <f t="shared" si="30"/>
        <v>38.78868171544525</v>
      </c>
      <c r="F134" s="164">
        <f t="shared" si="31"/>
        <v>-3.7380324749571834</v>
      </c>
      <c r="G134" s="164">
        <f t="shared" si="32"/>
        <v>29.051029736382603</v>
      </c>
      <c r="H134" s="164">
        <f t="shared" si="33"/>
        <v>91.00414950680279</v>
      </c>
      <c r="I134" s="164">
        <f t="shared" si="34"/>
        <v>67.839711451827853</v>
      </c>
      <c r="J134" s="164">
        <f t="shared" si="35"/>
        <v>87.26611703184561</v>
      </c>
      <c r="K134" s="164" t="str">
        <f t="shared" si="21"/>
        <v>1+8.73984643765658E-06i</v>
      </c>
      <c r="L134" s="164" t="str">
        <f t="shared" si="22"/>
        <v>1-2.94254993346491E-06i</v>
      </c>
      <c r="M134" s="164" t="str">
        <f t="shared" si="39"/>
        <v>1.00000000002572+5.79729650419167E-06i</v>
      </c>
      <c r="N134" s="164" t="str">
        <f t="shared" si="23"/>
        <v>1+0.0652278321338949i</v>
      </c>
      <c r="O134" s="164" t="str">
        <f t="shared" si="24"/>
        <v>0.999999975936123+0.000111211591862288i</v>
      </c>
      <c r="P134" s="164" t="str">
        <f t="shared" si="40"/>
        <v>0.999992721845078+0.0653390421561226i</v>
      </c>
      <c r="Q134" s="164" t="str">
        <f t="shared" si="25"/>
        <v>86.7978898540992-5.67082691990385i</v>
      </c>
      <c r="R134" s="164" t="str">
        <f t="shared" si="26"/>
        <v>280-15970.0469077329i</v>
      </c>
      <c r="S134" s="164" t="str">
        <f t="shared" si="27"/>
        <v>-52701154.7955186i</v>
      </c>
      <c r="T134" s="164" t="str">
        <f t="shared" si="36"/>
        <v>279.830380126241-15965.210451904i</v>
      </c>
      <c r="U134" s="164" t="str">
        <f t="shared" si="28"/>
        <v>-0.496826784558337+28.3455433610827i</v>
      </c>
    </row>
    <row r="135" spans="2:21" x14ac:dyDescent="0.2">
      <c r="B135" s="164">
        <f t="shared" si="37"/>
        <v>1.4849999999999897</v>
      </c>
      <c r="C135" s="164">
        <f t="shared" si="38"/>
        <v>30.549211132154415</v>
      </c>
      <c r="D135" s="164">
        <f t="shared" si="29"/>
        <v>3.0549211132154416E-2</v>
      </c>
      <c r="E135" s="164">
        <f t="shared" si="30"/>
        <v>38.788253160490036</v>
      </c>
      <c r="F135" s="164">
        <f t="shared" si="31"/>
        <v>-3.7811926037503634</v>
      </c>
      <c r="G135" s="164">
        <f t="shared" si="32"/>
        <v>28.951060823338501</v>
      </c>
      <c r="H135" s="164">
        <f t="shared" si="33"/>
        <v>91.015774585598365</v>
      </c>
      <c r="I135" s="164">
        <f t="shared" si="34"/>
        <v>67.739313983828538</v>
      </c>
      <c r="J135" s="164">
        <f t="shared" si="35"/>
        <v>87.234581981847995</v>
      </c>
      <c r="K135" s="164" t="str">
        <f t="shared" si="21"/>
        <v>1+8.84104908971995E-06i</v>
      </c>
      <c r="L135" s="164" t="str">
        <f t="shared" si="22"/>
        <v>1-2.97662305582694E-06i</v>
      </c>
      <c r="M135" s="164" t="str">
        <f t="shared" si="39"/>
        <v>1.00000000002632+5.86442603389301E-06i</v>
      </c>
      <c r="N135" s="164" t="str">
        <f t="shared" si="23"/>
        <v>1+0.0659831348325616i</v>
      </c>
      <c r="O135" s="164" t="str">
        <f t="shared" si="24"/>
        <v>0.999999975375603+0.000112499361403428i</v>
      </c>
      <c r="P135" s="164" t="str">
        <f t="shared" si="40"/>
        <v>0.999992552315071+0.0660956325691701i</v>
      </c>
      <c r="Q135" s="164" t="str">
        <f t="shared" si="25"/>
        <v>86.7893112497472-5.73592595763908i</v>
      </c>
      <c r="R135" s="164" t="str">
        <f t="shared" si="26"/>
        <v>280-15787.2392924558i</v>
      </c>
      <c r="S135" s="164" t="str">
        <f t="shared" si="27"/>
        <v>-52097889.6651041i</v>
      </c>
      <c r="T135" s="164" t="str">
        <f t="shared" si="36"/>
        <v>279.830380126056-15782.4582333026i</v>
      </c>
      <c r="U135" s="164" t="str">
        <f t="shared" si="28"/>
        <v>-0.496826784558009+28.0210746700933i</v>
      </c>
    </row>
    <row r="136" spans="2:21" x14ac:dyDescent="0.2">
      <c r="B136" s="164">
        <f t="shared" si="37"/>
        <v>1.4899999999999896</v>
      </c>
      <c r="C136" s="164">
        <f t="shared" si="38"/>
        <v>30.902954325135177</v>
      </c>
      <c r="D136" s="164">
        <f t="shared" si="29"/>
        <v>3.0902954325135176E-2</v>
      </c>
      <c r="E136" s="164">
        <f t="shared" si="30"/>
        <v>38.787814666982058</v>
      </c>
      <c r="F136" s="164">
        <f t="shared" si="31"/>
        <v>-3.8248481523716831</v>
      </c>
      <c r="G136" s="164">
        <f t="shared" si="32"/>
        <v>28.851092634172282</v>
      </c>
      <c r="H136" s="164">
        <f t="shared" si="33"/>
        <v>91.027534191282172</v>
      </c>
      <c r="I136" s="164">
        <f t="shared" si="34"/>
        <v>67.638907301154347</v>
      </c>
      <c r="J136" s="164">
        <f t="shared" si="35"/>
        <v>87.202686038910485</v>
      </c>
      <c r="K136" s="164" t="str">
        <f t="shared" si="21"/>
        <v>1+8.94342361326388E-06i</v>
      </c>
      <c r="L136" s="164" t="str">
        <f t="shared" si="22"/>
        <v>1-3.01109072635084E-06i</v>
      </c>
      <c r="M136" s="164" t="str">
        <f t="shared" si="39"/>
        <v>1.00000000002693+5.93233288691304E-06i</v>
      </c>
      <c r="N136" s="164" t="str">
        <f t="shared" si="23"/>
        <v>1+0.06674718352428i</v>
      </c>
      <c r="O136" s="164" t="str">
        <f t="shared" si="24"/>
        <v>0.999999974802027+0.000113802042613067i</v>
      </c>
      <c r="P136" s="164" t="str">
        <f t="shared" si="40"/>
        <v>0.999992378836203+0.0668609838849993i</v>
      </c>
      <c r="Q136" s="164" t="str">
        <f t="shared" si="25"/>
        <v>86.7805345764412-5.80175903168815i</v>
      </c>
      <c r="R136" s="164" t="str">
        <f t="shared" si="26"/>
        <v>280-15606.5242586468i</v>
      </c>
      <c r="S136" s="164" t="str">
        <f t="shared" si="27"/>
        <v>-51501530.0535346i</v>
      </c>
      <c r="T136" s="164" t="str">
        <f t="shared" si="36"/>
        <v>279.83038012587-15601.7979624451i</v>
      </c>
      <c r="U136" s="164" t="str">
        <f t="shared" si="28"/>
        <v>-0.496826784557678+27.7003201422001i</v>
      </c>
    </row>
    <row r="137" spans="2:21" x14ac:dyDescent="0.2">
      <c r="B137" s="164">
        <f t="shared" si="37"/>
        <v>1.4949999999999894</v>
      </c>
      <c r="C137" s="164">
        <f t="shared" si="38"/>
        <v>31.260793671238797</v>
      </c>
      <c r="D137" s="164">
        <f t="shared" si="29"/>
        <v>3.1260793671238796E-2</v>
      </c>
      <c r="E137" s="164">
        <f t="shared" si="30"/>
        <v>38.7873660054765</v>
      </c>
      <c r="F137" s="164">
        <f t="shared" si="31"/>
        <v>-3.8690047055215389</v>
      </c>
      <c r="G137" s="164">
        <f t="shared" si="32"/>
        <v>28.751125185734402</v>
      </c>
      <c r="H137" s="164">
        <f t="shared" si="33"/>
        <v>91.039429878610008</v>
      </c>
      <c r="I137" s="164">
        <f t="shared" si="34"/>
        <v>67.538491191210909</v>
      </c>
      <c r="J137" s="164">
        <f t="shared" si="35"/>
        <v>87.170425173088475</v>
      </c>
      <c r="K137" s="164" t="str">
        <f t="shared" si="21"/>
        <v>1+9.04698357792056E-06i</v>
      </c>
      <c r="L137" s="164" t="str">
        <f t="shared" si="22"/>
        <v>1-3.04595751368903E-06i</v>
      </c>
      <c r="M137" s="164" t="str">
        <f t="shared" si="39"/>
        <v>1.00000000002756+6.00102606423153E-06i</v>
      </c>
      <c r="N137" s="164" t="str">
        <f t="shared" si="23"/>
        <v>1+0.0675200794828764i</v>
      </c>
      <c r="O137" s="164" t="str">
        <f t="shared" si="24"/>
        <v>0.999999974215091+0.000115119808160188i</v>
      </c>
      <c r="P137" s="164" t="str">
        <f t="shared" si="40"/>
        <v>0.999992201316494+0.0676351975500375i</v>
      </c>
      <c r="Q137" s="164" t="str">
        <f t="shared" si="25"/>
        <v>86.7715553025959-5.86833395374741i</v>
      </c>
      <c r="R137" s="164" t="str">
        <f t="shared" si="26"/>
        <v>280-15427.8778527239i</v>
      </c>
      <c r="S137" s="164" t="str">
        <f t="shared" si="27"/>
        <v>-50911996.913989i</v>
      </c>
      <c r="T137" s="164" t="str">
        <f t="shared" si="36"/>
        <v>279.830380125676-15423.2056930083i</v>
      </c>
      <c r="U137" s="164" t="str">
        <f t="shared" si="28"/>
        <v>-0.496826784557334+27.3832372617379i</v>
      </c>
    </row>
    <row r="138" spans="2:21" x14ac:dyDescent="0.2">
      <c r="B138" s="164">
        <f t="shared" si="37"/>
        <v>1.4999999999999893</v>
      </c>
      <c r="C138" s="164">
        <f t="shared" si="38"/>
        <v>31.622776601683032</v>
      </c>
      <c r="D138" s="164">
        <f t="shared" si="29"/>
        <v>3.1622776601683035E-2</v>
      </c>
      <c r="E138" s="164">
        <f t="shared" si="30"/>
        <v>38.786906941280101</v>
      </c>
      <c r="F138" s="164">
        <f t="shared" si="31"/>
        <v>-3.913667907280419</v>
      </c>
      <c r="G138" s="164">
        <f t="shared" si="32"/>
        <v>28.651158495267254</v>
      </c>
      <c r="H138" s="164">
        <f t="shared" si="33"/>
        <v>91.05146322023586</v>
      </c>
      <c r="I138" s="164">
        <f t="shared" si="34"/>
        <v>67.438065436547362</v>
      </c>
      <c r="J138" s="164">
        <f t="shared" si="35"/>
        <v>87.137795312955447</v>
      </c>
      <c r="K138" s="164" t="str">
        <f t="shared" si="21"/>
        <v>1+9.15174271045115E-06i</v>
      </c>
      <c r="L138" s="164" t="str">
        <f t="shared" si="22"/>
        <v>1-3.08122803939638E-06i</v>
      </c>
      <c r="M138" s="164" t="str">
        <f t="shared" si="39"/>
        <v>1.0000000000282+6.07051467105477E-06i</v>
      </c>
      <c r="N138" s="164" t="str">
        <f t="shared" si="23"/>
        <v>1+0.0683019251548731i</v>
      </c>
      <c r="O138" s="164" t="str">
        <f t="shared" si="24"/>
        <v>0.999999973614483+0.000116452832713187i</v>
      </c>
      <c r="P138" s="164" t="str">
        <f t="shared" si="40"/>
        <v>0.999992019661819+0.0684183761854047i</v>
      </c>
      <c r="Q138" s="164" t="str">
        <f t="shared" si="25"/>
        <v>86.7623687948971-5.93565860219427i</v>
      </c>
      <c r="R138" s="164" t="str">
        <f t="shared" si="26"/>
        <v>280-15251.2763952995i</v>
      </c>
      <c r="S138" s="164" t="str">
        <f t="shared" si="27"/>
        <v>-50329212.1044883i</v>
      </c>
      <c r="T138" s="164" t="str">
        <f t="shared" si="36"/>
        <v>279.830380125479-15246.6577527803i</v>
      </c>
      <c r="U138" s="164" t="str">
        <f t="shared" si="28"/>
        <v>-0.496826784556984+27.0697839997143i</v>
      </c>
    </row>
    <row r="139" spans="2:21" x14ac:dyDescent="0.2">
      <c r="B139" s="164">
        <f t="shared" si="37"/>
        <v>1.5049999999999892</v>
      </c>
      <c r="C139" s="164">
        <f t="shared" si="38"/>
        <v>31.988951096913194</v>
      </c>
      <c r="D139" s="164">
        <f t="shared" si="29"/>
        <v>3.1988951096913194E-2</v>
      </c>
      <c r="E139" s="164">
        <f t="shared" si="30"/>
        <v>38.78643723433369</v>
      </c>
      <c r="F139" s="164">
        <f t="shared" si="31"/>
        <v>-3.9588434616138191</v>
      </c>
      <c r="G139" s="164">
        <f t="shared" si="32"/>
        <v>28.551192580414227</v>
      </c>
      <c r="H139" s="164">
        <f t="shared" si="33"/>
        <v>91.063635806915457</v>
      </c>
      <c r="I139" s="164">
        <f t="shared" si="34"/>
        <v>67.337629814747913</v>
      </c>
      <c r="J139" s="164">
        <f t="shared" si="35"/>
        <v>87.104792345301632</v>
      </c>
      <c r="K139" s="164" t="str">
        <f t="shared" si="21"/>
        <v>1+9.25771489656517E-06i</v>
      </c>
      <c r="L139" s="164" t="str">
        <f t="shared" si="22"/>
        <v>1-3.11690697854289E-06i</v>
      </c>
      <c r="M139" s="164" t="str">
        <f t="shared" si="39"/>
        <v>1.00000000002886+6.14080791802228E-06i</v>
      </c>
      <c r="N139" s="164" t="str">
        <f t="shared" si="23"/>
        <v>1+0.0690928241730669i</v>
      </c>
      <c r="O139" s="164" t="str">
        <f t="shared" si="24"/>
        <v>0.999999972999886+0.000117801292963025i</v>
      </c>
      <c r="P139" s="164" t="str">
        <f t="shared" si="40"/>
        <v>0.999991833775864+0.0692106236005158i</v>
      </c>
      <c r="Q139" s="164" t="str">
        <f t="shared" si="25"/>
        <v>86.7529703161126-6.00374092204782i</v>
      </c>
      <c r="R139" s="164" t="str">
        <f t="shared" si="26"/>
        <v>280-15076.6964780416i</v>
      </c>
      <c r="S139" s="164" t="str">
        <f t="shared" si="27"/>
        <v>-49753098.3775374i</v>
      </c>
      <c r="T139" s="164" t="str">
        <f t="shared" si="36"/>
        <v>279.830380125279-15072.1307405227i</v>
      </c>
      <c r="U139" s="164" t="str">
        <f t="shared" si="28"/>
        <v>-0.496826784556629+26.7599188082386i</v>
      </c>
    </row>
    <row r="140" spans="2:21" x14ac:dyDescent="0.2">
      <c r="B140" s="164">
        <f t="shared" si="37"/>
        <v>1.5099999999999891</v>
      </c>
      <c r="C140" s="164">
        <f t="shared" si="38"/>
        <v>32.359365692962029</v>
      </c>
      <c r="D140" s="164">
        <f t="shared" si="29"/>
        <v>3.2359365692962029E-2</v>
      </c>
      <c r="E140" s="164">
        <f t="shared" si="30"/>
        <v>38.785956639091495</v>
      </c>
      <c r="F140" s="164">
        <f t="shared" si="31"/>
        <v>-4.004537132876786</v>
      </c>
      <c r="G140" s="164">
        <f t="shared" si="32"/>
        <v>28.451227459229376</v>
      </c>
      <c r="H140" s="164">
        <f t="shared" si="33"/>
        <v>91.075949247711961</v>
      </c>
      <c r="I140" s="164">
        <f t="shared" si="34"/>
        <v>67.237184098320867</v>
      </c>
      <c r="J140" s="164">
        <f t="shared" si="35"/>
        <v>87.071412114835169</v>
      </c>
      <c r="K140" s="164" t="str">
        <f t="shared" si="21"/>
        <v>1+9.36491418276113E-06i</v>
      </c>
      <c r="L140" s="164" t="str">
        <f t="shared" si="22"/>
        <v>1-3.15299906033328E-06i</v>
      </c>
      <c r="M140" s="164" t="str">
        <f t="shared" si="39"/>
        <v>1.00000000002953+6.21191512242785E-06i</v>
      </c>
      <c r="N140" s="164" t="str">
        <f t="shared" si="23"/>
        <v>1+0.0698928813702662i</v>
      </c>
      <c r="O140" s="164" t="str">
        <f t="shared" si="24"/>
        <v>0.999999972370972+0.000119165367646647i</v>
      </c>
      <c r="P140" s="164" t="str">
        <f t="shared" si="40"/>
        <v>0.999991643560068+0.0700120448068405i</v>
      </c>
      <c r="Q140" s="164" t="str">
        <f t="shared" si="25"/>
        <v>86.7433550228538-6.07258892490143i</v>
      </c>
      <c r="R140" s="164" t="str">
        <f t="shared" si="26"/>
        <v>280-14904.1149605714i</v>
      </c>
      <c r="S140" s="164" t="str">
        <f t="shared" si="27"/>
        <v>-49183579.3698857i</v>
      </c>
      <c r="T140" s="164" t="str">
        <f t="shared" si="36"/>
        <v>279.830380125072-14899.6015228692i</v>
      </c>
      <c r="U140" s="164" t="str">
        <f t="shared" si="28"/>
        <v>-0.496826784556262+26.4536006150157i</v>
      </c>
    </row>
    <row r="141" spans="2:21" x14ac:dyDescent="0.2">
      <c r="B141" s="164">
        <f t="shared" si="37"/>
        <v>1.514999999999989</v>
      </c>
      <c r="C141" s="164">
        <f t="shared" si="38"/>
        <v>32.734069487882998</v>
      </c>
      <c r="D141" s="164">
        <f t="shared" si="29"/>
        <v>3.2734069487882995E-2</v>
      </c>
      <c r="E141" s="164">
        <f t="shared" si="30"/>
        <v>38.785464904398658</v>
      </c>
      <c r="F141" s="164">
        <f t="shared" si="31"/>
        <v>-4.0507547463178266</v>
      </c>
      <c r="G141" s="164">
        <f t="shared" si="32"/>
        <v>28.351263150186593</v>
      </c>
      <c r="H141" s="164">
        <f t="shared" si="33"/>
        <v>91.08840517020414</v>
      </c>
      <c r="I141" s="164">
        <f t="shared" si="34"/>
        <v>67.136728054585248</v>
      </c>
      <c r="J141" s="164">
        <f t="shared" si="35"/>
        <v>87.037650423886319</v>
      </c>
      <c r="K141" s="164" t="str">
        <f t="shared" si="21"/>
        <v>1+9.47335477818828E-06i</v>
      </c>
      <c r="L141" s="164" t="str">
        <f t="shared" si="22"/>
        <v>1-3.18950906873391E-06i</v>
      </c>
      <c r="M141" s="164" t="str">
        <f t="shared" si="39"/>
        <v>1.00000000003022+6.28384570945437E-06i</v>
      </c>
      <c r="N141" s="164" t="str">
        <f t="shared" si="23"/>
        <v>1+0.0707022027931856i</v>
      </c>
      <c r="O141" s="164" t="str">
        <f t="shared" si="24"/>
        <v>0.99999997172741+0.000120545237570675i</v>
      </c>
      <c r="P141" s="164" t="str">
        <f t="shared" si="40"/>
        <v>0.999991448913577+0.0708227460318219i</v>
      </c>
      <c r="Q141" s="164" t="str">
        <f t="shared" si="25"/>
        <v>86.7335179633011-6.14221068882699i</v>
      </c>
      <c r="R141" s="164" t="str">
        <f t="shared" si="26"/>
        <v>280-14733.5089673957i</v>
      </c>
      <c r="S141" s="164" t="str">
        <f t="shared" si="27"/>
        <v>-48620579.5924057i</v>
      </c>
      <c r="T141" s="164" t="str">
        <f t="shared" si="36"/>
        <v>279.830380124861-14729.047231259i</v>
      </c>
      <c r="U141" s="164" t="str">
        <f t="shared" si="28"/>
        <v>-0.496826784555887+26.150788817901i</v>
      </c>
    </row>
    <row r="142" spans="2:21" x14ac:dyDescent="0.2">
      <c r="B142" s="164">
        <f t="shared" si="37"/>
        <v>1.5199999999999889</v>
      </c>
      <c r="C142" s="164">
        <f t="shared" si="38"/>
        <v>33.113112148258274</v>
      </c>
      <c r="D142" s="164">
        <f t="shared" si="29"/>
        <v>3.3113112148258274E-2</v>
      </c>
      <c r="E142" s="164">
        <f t="shared" si="30"/>
        <v>38.784961773365339</v>
      </c>
      <c r="F142" s="164">
        <f t="shared" si="31"/>
        <v>-4.0975021885820455</v>
      </c>
      <c r="G142" s="164">
        <f t="shared" si="32"/>
        <v>28.251299672189212</v>
      </c>
      <c r="H142" s="164">
        <f t="shared" si="33"/>
        <v>91.101005220696592</v>
      </c>
      <c r="I142" s="164">
        <f t="shared" si="34"/>
        <v>67.036261445554544</v>
      </c>
      <c r="J142" s="164">
        <f t="shared" si="35"/>
        <v>87.003503032114551</v>
      </c>
      <c r="K142" s="164" t="str">
        <f t="shared" si="21"/>
        <v>1+0.0000095830510565301i</v>
      </c>
      <c r="L142" s="164" t="str">
        <f t="shared" si="22"/>
        <v>1-3.22644184310685E-06i</v>
      </c>
      <c r="M142" s="164" t="str">
        <f t="shared" si="39"/>
        <v>1.00000000003092+6.35660921342325E-06i</v>
      </c>
      <c r="N142" s="164" t="str">
        <f t="shared" si="23"/>
        <v>1+0.0715208957165034i</v>
      </c>
      <c r="O142" s="164" t="str">
        <f t="shared" si="24"/>
        <v>0.999999971068856+0.000121941085635374i</v>
      </c>
      <c r="P142" s="164" t="str">
        <f t="shared" si="40"/>
        <v>0.999991249733187+0.0716428347329574i</v>
      </c>
      <c r="Q142" s="164" t="str">
        <f t="shared" si="25"/>
        <v>86.7234540748774-6.2126143582487i</v>
      </c>
      <c r="R142" s="164" t="str">
        <f t="shared" si="26"/>
        <v>280-14564.8558848747i</v>
      </c>
      <c r="S142" s="164" t="str">
        <f t="shared" si="27"/>
        <v>-48064024.4200867i</v>
      </c>
      <c r="T142" s="164" t="str">
        <f t="shared" si="36"/>
        <v>279.830380124645-14560.4452589051i</v>
      </c>
      <c r="U142" s="164" t="str">
        <f t="shared" si="28"/>
        <v>-0.496826784555503+25.8514432795181i</v>
      </c>
    </row>
    <row r="143" spans="2:21" x14ac:dyDescent="0.2">
      <c r="B143" s="164">
        <f t="shared" si="37"/>
        <v>1.5249999999999888</v>
      </c>
      <c r="C143" s="164">
        <f t="shared" si="38"/>
        <v>33.49654391578192</v>
      </c>
      <c r="D143" s="164">
        <f t="shared" si="29"/>
        <v>3.3496543915781919E-2</v>
      </c>
      <c r="E143" s="164">
        <f t="shared" si="30"/>
        <v>38.784446983238901</v>
      </c>
      <c r="F143" s="164">
        <f t="shared" si="31"/>
        <v>-4.1447854082131697</v>
      </c>
      <c r="G143" s="164">
        <f t="shared" si="32"/>
        <v>28.151337044580753</v>
      </c>
      <c r="H143" s="164">
        <f t="shared" si="33"/>
        <v>91.11375106443235</v>
      </c>
      <c r="I143" s="164">
        <f t="shared" si="34"/>
        <v>66.935784027819651</v>
      </c>
      <c r="J143" s="164">
        <f t="shared" si="35"/>
        <v>86.968965656219183</v>
      </c>
      <c r="K143" s="164" t="str">
        <f t="shared" si="21"/>
        <v>1+9.69401755790946E-06i</v>
      </c>
      <c r="L143" s="164" t="str">
        <f t="shared" si="22"/>
        <v>1-3.26380227885133E-06i</v>
      </c>
      <c r="M143" s="164" t="str">
        <f t="shared" si="39"/>
        <v>1.00000000003164+6.43021527905813E-06i</v>
      </c>
      <c r="N143" s="164" t="str">
        <f t="shared" si="23"/>
        <v>1+0.0723490686570796i</v>
      </c>
      <c r="O143" s="164" t="str">
        <f t="shared" si="24"/>
        <v>0.999999970394964+0.000123353096858891i</v>
      </c>
      <c r="P143" s="164" t="str">
        <f t="shared" si="40"/>
        <v>0.99999104591329+0.0724724196120417i</v>
      </c>
      <c r="Q143" s="164" t="str">
        <f t="shared" si="25"/>
        <v>86.7131581818849-6.28380814378602i</v>
      </c>
      <c r="R143" s="164" t="str">
        <f t="shared" si="26"/>
        <v>280-14398.1333582253i</v>
      </c>
      <c r="S143" s="164" t="str">
        <f t="shared" si="27"/>
        <v>-47513840.0821433i</v>
      </c>
      <c r="T143" s="164" t="str">
        <f t="shared" si="36"/>
        <v>279.830380124423-14393.7732577992i</v>
      </c>
      <c r="U143" s="164" t="str">
        <f t="shared" si="28"/>
        <v>-0.496826784555109+25.555524321941i</v>
      </c>
    </row>
    <row r="144" spans="2:21" x14ac:dyDescent="0.2">
      <c r="B144" s="164">
        <f t="shared" si="37"/>
        <v>1.5299999999999887</v>
      </c>
      <c r="C144" s="164">
        <f t="shared" si="38"/>
        <v>33.88441561391938</v>
      </c>
      <c r="D144" s="164">
        <f t="shared" si="29"/>
        <v>3.3884415613919382E-2</v>
      </c>
      <c r="E144" s="164">
        <f t="shared" si="30"/>
        <v>38.783920265272648</v>
      </c>
      <c r="F144" s="164">
        <f t="shared" si="31"/>
        <v>-4.1926104161543245</v>
      </c>
      <c r="G144" s="164">
        <f t="shared" si="32"/>
        <v>28.051375287154137</v>
      </c>
      <c r="H144" s="164">
        <f t="shared" si="33"/>
        <v>91.126644385807893</v>
      </c>
      <c r="I144" s="164">
        <f t="shared" si="34"/>
        <v>66.835295552426786</v>
      </c>
      <c r="J144" s="164">
        <f t="shared" si="35"/>
        <v>86.934033969653569</v>
      </c>
      <c r="K144" s="164" t="str">
        <f t="shared" si="21"/>
        <v>1+9.80626899081592E-06i</v>
      </c>
      <c r="L144" s="164" t="str">
        <f t="shared" si="22"/>
        <v>1-3.30159532805264E-06i</v>
      </c>
      <c r="M144" s="164" t="str">
        <f t="shared" si="39"/>
        <v>1.00000000003238+6.50467366276328E-06i</v>
      </c>
      <c r="N144" s="164" t="str">
        <f t="shared" si="23"/>
        <v>1+0.0731868313883405i</v>
      </c>
      <c r="O144" s="164" t="str">
        <f t="shared" si="24"/>
        <v>0.999999969705374+0.000124781458401785i</v>
      </c>
      <c r="P144" s="164" t="str">
        <f t="shared" si="40"/>
        <v>0.999990837345818+0.0733116106295746i</v>
      </c>
      <c r="Q144" s="164" t="str">
        <f t="shared" si="25"/>
        <v>86.7026249930893-6.35580032206356i</v>
      </c>
      <c r="R144" s="164" t="str">
        <f t="shared" si="26"/>
        <v>280-14233.3192885569i</v>
      </c>
      <c r="S144" s="164" t="str">
        <f t="shared" si="27"/>
        <v>-46969953.6522377i</v>
      </c>
      <c r="T144" s="164" t="str">
        <f t="shared" si="36"/>
        <v>279.830380124198-14229.0091357477i</v>
      </c>
      <c r="U144" s="164" t="str">
        <f t="shared" si="28"/>
        <v>-0.49682678455471+25.2629927214318i</v>
      </c>
    </row>
    <row r="145" spans="2:21" x14ac:dyDescent="0.2">
      <c r="B145" s="164">
        <f t="shared" si="37"/>
        <v>1.5349999999999886</v>
      </c>
      <c r="C145" s="164">
        <f t="shared" si="38"/>
        <v>34.276778654644154</v>
      </c>
      <c r="D145" s="164">
        <f t="shared" si="29"/>
        <v>3.4276778654644152E-2</v>
      </c>
      <c r="E145" s="164">
        <f t="shared" si="30"/>
        <v>38.783381344592122</v>
      </c>
      <c r="F145" s="164">
        <f t="shared" si="31"/>
        <v>-4.2409832862472392</v>
      </c>
      <c r="G145" s="164">
        <f t="shared" si="32"/>
        <v>27.951414420162884</v>
      </c>
      <c r="H145" s="164">
        <f t="shared" si="33"/>
        <v>91.139686888590219</v>
      </c>
      <c r="I145" s="164">
        <f t="shared" si="34"/>
        <v>66.734795764755006</v>
      </c>
      <c r="J145" s="164">
        <f t="shared" si="35"/>
        <v>86.898703602342977</v>
      </c>
      <c r="K145" s="164" t="str">
        <f t="shared" si="21"/>
        <v>1+9.91982023405534E-06i</v>
      </c>
      <c r="L145" s="164" t="str">
        <f t="shared" si="22"/>
        <v>1-3.33982600013852E-06i</v>
      </c>
      <c r="M145" s="164" t="str">
        <f t="shared" si="39"/>
        <v>1.00000000003313+6.57999423391682E-06i</v>
      </c>
      <c r="N145" s="164" t="str">
        <f t="shared" si="23"/>
        <v>1+0.0740342949548287i</v>
      </c>
      <c r="O145" s="164" t="str">
        <f t="shared" si="24"/>
        <v>0.999999968999721+0.000126226359591832i</v>
      </c>
      <c r="P145" s="164" t="str">
        <f t="shared" si="40"/>
        <v>0.999990623920184+0.0741605190193367i</v>
      </c>
      <c r="Q145" s="164" t="str">
        <f t="shared" si="25"/>
        <v>86.6918490992611-6.42859923548721i</v>
      </c>
      <c r="R145" s="164" t="str">
        <f t="shared" si="26"/>
        <v>280-14070.3918299432i</v>
      </c>
      <c r="S145" s="164" t="str">
        <f t="shared" si="27"/>
        <v>-46432293.0388126i</v>
      </c>
      <c r="T145" s="164" t="str">
        <f t="shared" si="36"/>
        <v>279.830380123965-14066.1310534448i</v>
      </c>
      <c r="U145" s="164" t="str">
        <f t="shared" si="28"/>
        <v>-0.496826784554296+24.9738097032439i</v>
      </c>
    </row>
    <row r="146" spans="2:21" x14ac:dyDescent="0.2">
      <c r="B146" s="164">
        <f t="shared" si="37"/>
        <v>1.5399999999999885</v>
      </c>
      <c r="C146" s="164">
        <f t="shared" si="38"/>
        <v>34.673685045252256</v>
      </c>
      <c r="D146" s="164">
        <f t="shared" si="29"/>
        <v>3.4673685045252256E-2</v>
      </c>
      <c r="E146" s="164">
        <f t="shared" si="30"/>
        <v>38.782829940058782</v>
      </c>
      <c r="F146" s="164">
        <f t="shared" si="31"/>
        <v>-4.2899101557296504</v>
      </c>
      <c r="G146" s="164">
        <f t="shared" si="32"/>
        <v>27.851454464331518</v>
      </c>
      <c r="H146" s="164">
        <f t="shared" si="33"/>
        <v>91.152880296136658</v>
      </c>
      <c r="I146" s="164">
        <f t="shared" si="34"/>
        <v>66.6342844043903</v>
      </c>
      <c r="J146" s="164">
        <f t="shared" si="35"/>
        <v>86.862970140407015</v>
      </c>
      <c r="K146" s="164" t="str">
        <f t="shared" si="21"/>
        <v>1+0.000010034686338722i</v>
      </c>
      <c r="L146" s="164" t="str">
        <f t="shared" si="22"/>
        <v>1-3.37849936254314E-06i</v>
      </c>
      <c r="M146" s="164" t="str">
        <f t="shared" si="39"/>
        <v>1.0000000000339+6.65618697617886E-06i</v>
      </c>
      <c r="N146" s="164" t="str">
        <f t="shared" si="23"/>
        <v>1+0.0748915716869219i</v>
      </c>
      <c r="O146" s="164" t="str">
        <f t="shared" si="24"/>
        <v>0.999999968277632+0.000127687991949119i</v>
      </c>
      <c r="P146" s="164" t="str">
        <f t="shared" si="40"/>
        <v>0.999990405523229+0.075019257303133i</v>
      </c>
      <c r="Q146" s="164" t="str">
        <f t="shared" si="25"/>
        <v>86.6808249706731-6.50221329198507i</v>
      </c>
      <c r="R146" s="164" t="str">
        <f t="shared" si="26"/>
        <v>280-13909.3293865261i</v>
      </c>
      <c r="S146" s="164" t="str">
        <f t="shared" si="27"/>
        <v>-45900786.9755359i</v>
      </c>
      <c r="T146" s="164" t="str">
        <f t="shared" si="36"/>
        <v>279.83038012373-13905.1174215772i</v>
      </c>
      <c r="U146" s="164" t="str">
        <f t="shared" si="28"/>
        <v>-0.496826784553879+24.6879369364816i</v>
      </c>
    </row>
    <row r="147" spans="2:21" x14ac:dyDescent="0.2">
      <c r="B147" s="164">
        <f t="shared" si="37"/>
        <v>1.5449999999999884</v>
      </c>
      <c r="C147" s="164">
        <f t="shared" si="38"/>
        <v>35.075187395255881</v>
      </c>
      <c r="D147" s="164">
        <f t="shared" si="29"/>
        <v>3.5075187395255884E-2</v>
      </c>
      <c r="E147" s="164">
        <f t="shared" si="30"/>
        <v>38.782265764130294</v>
      </c>
      <c r="F147" s="164">
        <f t="shared" si="31"/>
        <v>-4.3393972257306102</v>
      </c>
      <c r="G147" s="164">
        <f t="shared" si="32"/>
        <v>27.751495440866375</v>
      </c>
      <c r="H147" s="164">
        <f t="shared" si="33"/>
        <v>91.166226351616658</v>
      </c>
      <c r="I147" s="164">
        <f t="shared" si="34"/>
        <v>66.533761204996665</v>
      </c>
      <c r="J147" s="164">
        <f t="shared" si="35"/>
        <v>86.82682912588605</v>
      </c>
      <c r="K147" s="164" t="str">
        <f t="shared" si="21"/>
        <v>1+0.0000101508825301937i</v>
      </c>
      <c r="L147" s="164" t="str">
        <f t="shared" si="22"/>
        <v>1-0.0000034176205413788i</v>
      </c>
      <c r="M147" s="164" t="str">
        <f t="shared" si="39"/>
        <v>1.00000000003469+0.0000067332619888149i</v>
      </c>
      <c r="N147" s="164" t="str">
        <f t="shared" si="23"/>
        <v>1+0.0757587752157226i</v>
      </c>
      <c r="O147" s="164" t="str">
        <f t="shared" si="24"/>
        <v>0.999999967538723+0.000129166549211432i</v>
      </c>
      <c r="P147" s="164" t="str">
        <f t="shared" si="40"/>
        <v>0.999990182039156+0.0758879393057074i</v>
      </c>
      <c r="Q147" s="164" t="str">
        <f t="shared" si="25"/>
        <v>86.6695469545451-6.57665096471115i</v>
      </c>
      <c r="R147" s="164" t="str">
        <f t="shared" si="26"/>
        <v>280-13750.110609653i</v>
      </c>
      <c r="S147" s="164" t="str">
        <f t="shared" si="27"/>
        <v>-45375365.0118551i</v>
      </c>
      <c r="T147" s="164" t="str">
        <f t="shared" si="36"/>
        <v>279.830380123486-13745.9468979622i</v>
      </c>
      <c r="U147" s="164" t="str">
        <f t="shared" si="28"/>
        <v>-0.496826784553446+24.405336529019i</v>
      </c>
    </row>
    <row r="148" spans="2:21" x14ac:dyDescent="0.2">
      <c r="B148" s="164">
        <f t="shared" si="37"/>
        <v>1.5499999999999883</v>
      </c>
      <c r="C148" s="164">
        <f t="shared" si="38"/>
        <v>35.481338923356596</v>
      </c>
      <c r="D148" s="164">
        <f t="shared" si="29"/>
        <v>3.5481338923356594E-2</v>
      </c>
      <c r="E148" s="164">
        <f t="shared" si="30"/>
        <v>38.781688522718156</v>
      </c>
      <c r="F148" s="164">
        <f t="shared" si="31"/>
        <v>-4.3894507617634675</v>
      </c>
      <c r="G148" s="164">
        <f t="shared" si="32"/>
        <v>27.651537371467118</v>
      </c>
      <c r="H148" s="164">
        <f t="shared" si="33"/>
        <v>91.179726818236361</v>
      </c>
      <c r="I148" s="164">
        <f t="shared" si="34"/>
        <v>66.43322589418527</v>
      </c>
      <c r="J148" s="164">
        <f t="shared" si="35"/>
        <v>86.790276056472891</v>
      </c>
      <c r="K148" s="164" t="str">
        <f t="shared" si="21"/>
        <v>1+0.0000102684242101496i</v>
      </c>
      <c r="L148" s="164" t="str">
        <f t="shared" si="22"/>
        <v>1-3.45719472211539E-06i</v>
      </c>
      <c r="M148" s="164" t="str">
        <f t="shared" si="39"/>
        <v>1.0000000000355+6.81122948803421E-06i</v>
      </c>
      <c r="N148" s="164" t="str">
        <f t="shared" si="23"/>
        <v>1+0.0766360204881189i</v>
      </c>
      <c r="O148" s="164" t="str">
        <f t="shared" si="24"/>
        <v>0.999999966782603+0.000130662227359935i</v>
      </c>
      <c r="P148" s="164" t="str">
        <f t="shared" si="40"/>
        <v>0.99998995334947+0.0767666801698297i</v>
      </c>
      <c r="Q148" s="164" t="str">
        <f t="shared" si="25"/>
        <v>86.6580092724446-6.65192079171109i</v>
      </c>
      <c r="R148" s="164" t="str">
        <f t="shared" si="26"/>
        <v>280-13592.7143950477i</v>
      </c>
      <c r="S148" s="164" t="str">
        <f t="shared" si="27"/>
        <v>-44855957.5036576i</v>
      </c>
      <c r="T148" s="164" t="str">
        <f t="shared" si="36"/>
        <v>279.830380123238-13588.5983847195i</v>
      </c>
      <c r="U148" s="164" t="str">
        <f t="shared" si="28"/>
        <v>-0.496826784553005+24.1259710224784i</v>
      </c>
    </row>
    <row r="149" spans="2:21" x14ac:dyDescent="0.2">
      <c r="B149" s="164">
        <f t="shared" si="37"/>
        <v>1.5549999999999882</v>
      </c>
      <c r="C149" s="164">
        <f t="shared" si="38"/>
        <v>35.892193464499556</v>
      </c>
      <c r="D149" s="164">
        <f t="shared" si="29"/>
        <v>3.5892193464499553E-2</v>
      </c>
      <c r="E149" s="164">
        <f t="shared" si="30"/>
        <v>38.781097915042317</v>
      </c>
      <c r="F149" s="164">
        <f t="shared" si="31"/>
        <v>-4.4400770942161492</v>
      </c>
      <c r="G149" s="164">
        <f t="shared" si="32"/>
        <v>27.551580278337987</v>
      </c>
      <c r="H149" s="164">
        <f t="shared" si="33"/>
        <v>91.193383479465226</v>
      </c>
      <c r="I149" s="164">
        <f t="shared" si="34"/>
        <v>66.332678193380303</v>
      </c>
      <c r="J149" s="164">
        <f t="shared" si="35"/>
        <v>86.753306385249076</v>
      </c>
      <c r="K149" s="164" t="str">
        <f t="shared" si="21"/>
        <v>1+0.0000103873269586123i</v>
      </c>
      <c r="L149" s="164" t="str">
        <f t="shared" si="22"/>
        <v>1-3.49722715026769E-06i</v>
      </c>
      <c r="M149" s="164" t="str">
        <f t="shared" si="39"/>
        <v>1.00000000003633+6.89009980834461E-06i</v>
      </c>
      <c r="N149" s="164" t="str">
        <f t="shared" si="23"/>
        <v>1+0.0775234237820217i</v>
      </c>
      <c r="O149" s="164" t="str">
        <f t="shared" si="24"/>
        <v>0.99999996600887+0.000132175224645146i</v>
      </c>
      <c r="P149" s="164" t="str">
        <f t="shared" si="40"/>
        <v>0.999989719332916+0.0776555963715581i</v>
      </c>
      <c r="Q149" s="164" t="str">
        <f t="shared" si="25"/>
        <v>86.6462060176379-6.72803137554783i</v>
      </c>
      <c r="R149" s="164" t="str">
        <f t="shared" si="26"/>
        <v>280-13437.1198800124i</v>
      </c>
      <c r="S149" s="164" t="str">
        <f t="shared" si="27"/>
        <v>-44342495.6040408i</v>
      </c>
      <c r="T149" s="164" t="str">
        <f t="shared" si="36"/>
        <v>279.830380122984-13433.0510254741i</v>
      </c>
      <c r="U149" s="164" t="str">
        <f t="shared" si="28"/>
        <v>-0.496826784552555+23.8498033872646i</v>
      </c>
    </row>
    <row r="150" spans="2:21" x14ac:dyDescent="0.2">
      <c r="B150" s="164">
        <f t="shared" si="37"/>
        <v>1.5599999999999881</v>
      </c>
      <c r="C150" s="164">
        <f t="shared" si="38"/>
        <v>36.30780547700914</v>
      </c>
      <c r="D150" s="164">
        <f t="shared" si="29"/>
        <v>3.6307805477009139E-2</v>
      </c>
      <c r="E150" s="164">
        <f t="shared" si="30"/>
        <v>38.780493633482529</v>
      </c>
      <c r="F150" s="164">
        <f t="shared" si="31"/>
        <v>-4.4912826188384578</v>
      </c>
      <c r="G150" s="164">
        <f t="shared" si="32"/>
        <v>27.451624184199407</v>
      </c>
      <c r="H150" s="164">
        <f t="shared" si="33"/>
        <v>91.207198139265458</v>
      </c>
      <c r="I150" s="164">
        <f t="shared" si="34"/>
        <v>66.232117817681939</v>
      </c>
      <c r="J150" s="164">
        <f t="shared" si="35"/>
        <v>86.715915520427004</v>
      </c>
      <c r="K150" s="164" t="str">
        <f t="shared" si="21"/>
        <v>1+0.0000105076065360121i</v>
      </c>
      <c r="L150" s="164" t="str">
        <f t="shared" si="22"/>
        <v>1-3.53772313209068E-06i</v>
      </c>
      <c r="M150" s="164" t="str">
        <f t="shared" si="39"/>
        <v>1.00000000003717+6.96988340392142E-06i</v>
      </c>
      <c r="N150" s="164" t="str">
        <f t="shared" si="23"/>
        <v>1+0.0784211027217763i</v>
      </c>
      <c r="O150" s="164" t="str">
        <f t="shared" si="24"/>
        <v>0.999999965217115+0.000133705741613216i</v>
      </c>
      <c r="P150" s="164" t="str">
        <f t="shared" si="40"/>
        <v>0.999989479865417+0.0785548057356773i</v>
      </c>
      <c r="Q150" s="164" t="str">
        <f t="shared" si="25"/>
        <v>86.6341311523914-6.80499138288577i</v>
      </c>
      <c r="R150" s="164" t="str">
        <f t="shared" si="26"/>
        <v>280-13283.3064406625i</v>
      </c>
      <c r="S150" s="164" t="str">
        <f t="shared" si="27"/>
        <v>-43834911.2541863i</v>
      </c>
      <c r="T150" s="164" t="str">
        <f t="shared" si="36"/>
        <v>279.830380122725-13279.2842025919i</v>
      </c>
      <c r="U150" s="164" t="str">
        <f t="shared" si="28"/>
        <v>-0.496826784552095+23.5767970176565i</v>
      </c>
    </row>
    <row r="151" spans="2:21" x14ac:dyDescent="0.2">
      <c r="B151" s="164">
        <f t="shared" si="37"/>
        <v>1.564999999999988</v>
      </c>
      <c r="C151" s="164">
        <f t="shared" si="38"/>
        <v>36.728230049807458</v>
      </c>
      <c r="D151" s="164">
        <f t="shared" si="29"/>
        <v>3.6728230049807457E-2</v>
      </c>
      <c r="E151" s="164">
        <f t="shared" si="30"/>
        <v>38.779875363427159</v>
      </c>
      <c r="F151" s="164">
        <f t="shared" si="31"/>
        <v>-4.5430737972262065</v>
      </c>
      <c r="G151" s="164">
        <f t="shared" si="32"/>
        <v>27.351669112300154</v>
      </c>
      <c r="H151" s="164">
        <f t="shared" si="33"/>
        <v>91.221172622323607</v>
      </c>
      <c r="I151" s="164">
        <f t="shared" si="34"/>
        <v>66.13154447572731</v>
      </c>
      <c r="J151" s="164">
        <f t="shared" si="35"/>
        <v>86.678098825097408</v>
      </c>
      <c r="K151" s="164" t="str">
        <f t="shared" si="21"/>
        <v>1+0.0000106292788852769i</v>
      </c>
      <c r="L151" s="164" t="str">
        <f t="shared" si="22"/>
        <v>1-3.57868803528291E-06i</v>
      </c>
      <c r="M151" s="164" t="str">
        <f t="shared" si="39"/>
        <v>1.00000000003804+7.05059084999399E-06i</v>
      </c>
      <c r="N151" s="164" t="str">
        <f t="shared" si="23"/>
        <v>1+0.0793291762937539i</v>
      </c>
      <c r="O151" s="164" t="str">
        <f t="shared" si="24"/>
        <v>0.999999964406918+0.000135253981132512i</v>
      </c>
      <c r="P151" s="164" t="str">
        <f t="shared" si="40"/>
        <v>0.999989234820004+0.0794644274513165i</v>
      </c>
      <c r="Q151" s="164" t="str">
        <f t="shared" si="25"/>
        <v>86.6217785052278-6.88280954403233i</v>
      </c>
      <c r="R151" s="164" t="str">
        <f t="shared" si="26"/>
        <v>280-13131.2536891933i</v>
      </c>
      <c r="S151" s="164" t="str">
        <f t="shared" si="27"/>
        <v>-43333137.1743381i</v>
      </c>
      <c r="T151" s="164" t="str">
        <f t="shared" si="36"/>
        <v>279.83038012246-13127.277534447i</v>
      </c>
      <c r="U151" s="164" t="str">
        <f t="shared" si="28"/>
        <v>-0.496826784551624+23.3069157269554i</v>
      </c>
    </row>
    <row r="152" spans="2:21" x14ac:dyDescent="0.2">
      <c r="B152" s="164">
        <f t="shared" si="37"/>
        <v>1.5699999999999878</v>
      </c>
      <c r="C152" s="164">
        <f t="shared" si="38"/>
        <v>37.153522909716237</v>
      </c>
      <c r="D152" s="164">
        <f t="shared" si="29"/>
        <v>3.7153522909716234E-2</v>
      </c>
      <c r="E152" s="164">
        <f t="shared" si="30"/>
        <v>38.779242783117752</v>
      </c>
      <c r="F152" s="164">
        <f t="shared" si="31"/>
        <v>-4.5954571573015324</v>
      </c>
      <c r="G152" s="164">
        <f t="shared" si="32"/>
        <v>27.251715086429837</v>
      </c>
      <c r="H152" s="164">
        <f t="shared" si="33"/>
        <v>91.235308774284732</v>
      </c>
      <c r="I152" s="164">
        <f t="shared" si="34"/>
        <v>66.030957869547592</v>
      </c>
      <c r="J152" s="164">
        <f t="shared" si="35"/>
        <v>86.639851616983194</v>
      </c>
      <c r="K152" s="164" t="str">
        <f t="shared" si="21"/>
        <v>1+0.0000107523601339447i</v>
      </c>
      <c r="L152" s="164" t="str">
        <f t="shared" si="22"/>
        <v>1-3.62012728969792E-06i</v>
      </c>
      <c r="M152" s="164" t="str">
        <f t="shared" si="39"/>
        <v>1.00000000003892+7.13223284424678E-06i</v>
      </c>
      <c r="N152" s="164" t="str">
        <f t="shared" si="23"/>
        <v>1+0.0802477648621229i</v>
      </c>
      <c r="O152" s="164" t="str">
        <f t="shared" si="24"/>
        <v>0.999999963577848+0.000136820148420505i</v>
      </c>
      <c r="P152" s="164" t="str">
        <f t="shared" si="40"/>
        <v>0.999988984066749+0.0803845820877471i</v>
      </c>
      <c r="Q152" s="164" t="str">
        <f t="shared" si="25"/>
        <v>86.609141768123-6.96149465243369i</v>
      </c>
      <c r="R152" s="164" t="str">
        <f t="shared" si="26"/>
        <v>280-12980.9414711775i</v>
      </c>
      <c r="S152" s="164" t="str">
        <f t="shared" si="27"/>
        <v>-42837106.8548856i</v>
      </c>
      <c r="T152" s="164" t="str">
        <f t="shared" si="36"/>
        <v>279.830380122188-12977.0108727206i</v>
      </c>
      <c r="U152" s="164" t="str">
        <f t="shared" si="28"/>
        <v>-0.496826784551141+23.0401237426892i</v>
      </c>
    </row>
    <row r="153" spans="2:21" x14ac:dyDescent="0.2">
      <c r="B153" s="164">
        <f t="shared" si="37"/>
        <v>1.5749999999999877</v>
      </c>
      <c r="C153" s="164">
        <f t="shared" si="38"/>
        <v>37.58374042884337</v>
      </c>
      <c r="D153" s="164">
        <f t="shared" si="29"/>
        <v>3.7583740428843368E-2</v>
      </c>
      <c r="E153" s="164">
        <f t="shared" si="30"/>
        <v>38.778595563491734</v>
      </c>
      <c r="F153" s="164">
        <f t="shared" si="31"/>
        <v>-4.648439293789429</v>
      </c>
      <c r="G153" s="164">
        <f t="shared" si="32"/>
        <v>27.151762130930646</v>
      </c>
      <c r="H153" s="164">
        <f t="shared" si="33"/>
        <v>91.249608461989325</v>
      </c>
      <c r="I153" s="164">
        <f t="shared" si="34"/>
        <v>65.930357694422383</v>
      </c>
      <c r="J153" s="164">
        <f t="shared" si="35"/>
        <v>86.601169168199903</v>
      </c>
      <c r="K153" s="164" t="str">
        <f t="shared" si="21"/>
        <v>1+0.0000108768665963016i</v>
      </c>
      <c r="L153" s="164" t="str">
        <f t="shared" si="22"/>
        <v>1-3.66204638806398E-06i</v>
      </c>
      <c r="M153" s="164" t="str">
        <f t="shared" si="39"/>
        <v>1.00000000003983+7.21482020823762E-06i</v>
      </c>
      <c r="N153" s="164" t="str">
        <f t="shared" si="23"/>
        <v>1+0.0811769901848029i</v>
      </c>
      <c r="O153" s="164" t="str">
        <f t="shared" si="24"/>
        <v>0.999999962729467+0.000138404451070973i</v>
      </c>
      <c r="P153" s="164" t="str">
        <f t="shared" si="40"/>
        <v>0.999988727472701+0.0813153916103642i</v>
      </c>
      <c r="Q153" s="164" t="str">
        <f t="shared" si="25"/>
        <v>86.5962144936643-7.04105556412519i</v>
      </c>
      <c r="R153" s="164" t="str">
        <f t="shared" si="26"/>
        <v>280-12832.3498628931i</v>
      </c>
      <c r="S153" s="164" t="str">
        <f t="shared" si="27"/>
        <v>-42346754.5475471i</v>
      </c>
      <c r="T153" s="164" t="str">
        <f t="shared" si="36"/>
        <v>279.830380121909-12828.464299729i</v>
      </c>
      <c r="U153" s="164" t="str">
        <f t="shared" si="28"/>
        <v>-0.496826784550646+22.7763857018686i</v>
      </c>
    </row>
    <row r="154" spans="2:21" x14ac:dyDescent="0.2">
      <c r="B154" s="164">
        <f t="shared" si="37"/>
        <v>1.5799999999999876</v>
      </c>
      <c r="C154" s="164">
        <f t="shared" si="38"/>
        <v>38.018939632055059</v>
      </c>
      <c r="D154" s="164">
        <f t="shared" si="29"/>
        <v>3.8018939632055056E-2</v>
      </c>
      <c r="E154" s="164">
        <f t="shared" si="30"/>
        <v>38.777933368020484</v>
      </c>
      <c r="F154" s="164">
        <f t="shared" si="31"/>
        <v>-4.7020268686898525</v>
      </c>
      <c r="G154" s="164">
        <f t="shared" si="32"/>
        <v>27.051810270711051</v>
      </c>
      <c r="H154" s="164">
        <f t="shared" si="33"/>
        <v>91.264073573712309</v>
      </c>
      <c r="I154" s="164">
        <f t="shared" si="34"/>
        <v>65.829743638731543</v>
      </c>
      <c r="J154" s="164">
        <f t="shared" si="35"/>
        <v>86.562046705022453</v>
      </c>
      <c r="K154" s="164" t="str">
        <f t="shared" si="21"/>
        <v>1+0.0000110028147755445i</v>
      </c>
      <c r="L154" s="164" t="str">
        <f t="shared" si="22"/>
        <v>1-0.0000037044508867122i</v>
      </c>
      <c r="M154" s="164" t="str">
        <f t="shared" si="39"/>
        <v>1.00000000004076+0.0000072983638888323i</v>
      </c>
      <c r="N154" s="164" t="str">
        <f t="shared" si="23"/>
        <v>1+0.082116975429604i</v>
      </c>
      <c r="O154" s="164" t="str">
        <f t="shared" si="24"/>
        <v>0.999999961861325+0.000140007099081515i</v>
      </c>
      <c r="P154" s="164" t="str">
        <f t="shared" si="40"/>
        <v>0.99998846490181+0.0822569793968529i</v>
      </c>
      <c r="Q154" s="164" t="str">
        <f t="shared" si="25"/>
        <v>86.5829900921458-7.12150119713229i</v>
      </c>
      <c r="R154" s="164" t="str">
        <f t="shared" si="26"/>
        <v>280-12685.4591686835i</v>
      </c>
      <c r="S154" s="164" t="str">
        <f t="shared" si="27"/>
        <v>-41862015.2566555i</v>
      </c>
      <c r="T154" s="164" t="str">
        <f t="shared" si="36"/>
        <v>279.830380121623-12681.6181257849i</v>
      </c>
      <c r="U154" s="164" t="str">
        <f t="shared" si="28"/>
        <v>-0.496826784550138+22.5156666463021i</v>
      </c>
    </row>
    <row r="155" spans="2:21" x14ac:dyDescent="0.2">
      <c r="B155" s="164">
        <f t="shared" si="37"/>
        <v>1.5849999999999875</v>
      </c>
      <c r="C155" s="164">
        <f t="shared" si="38"/>
        <v>38.459178204534261</v>
      </c>
      <c r="D155" s="164">
        <f t="shared" si="29"/>
        <v>3.8459178204534261E-2</v>
      </c>
      <c r="E155" s="164">
        <f t="shared" si="30"/>
        <v>38.777255852545025</v>
      </c>
      <c r="F155" s="164">
        <f t="shared" si="31"/>
        <v>-4.7562266117452134</v>
      </c>
      <c r="G155" s="164">
        <f t="shared" si="32"/>
        <v>26.951859531258616</v>
      </c>
      <c r="H155" s="164">
        <f t="shared" si="33"/>
        <v>91.278706019405021</v>
      </c>
      <c r="I155" s="164">
        <f t="shared" si="34"/>
        <v>65.729115383803645</v>
      </c>
      <c r="J155" s="164">
        <f t="shared" si="35"/>
        <v>86.522479407659802</v>
      </c>
      <c r="K155" s="164" t="str">
        <f t="shared" si="21"/>
        <v>1+0.0000111302213659681i</v>
      </c>
      <c r="L155" s="164" t="str">
        <f t="shared" si="22"/>
        <v>1-3.74734640631292E-06i</v>
      </c>
      <c r="M155" s="164" t="str">
        <f t="shared" si="39"/>
        <v>1.00000000004171+7.38287495965518E-06i</v>
      </c>
      <c r="N155" s="164" t="str">
        <f t="shared" si="23"/>
        <v>1+0.0830678451905523i</v>
      </c>
      <c r="O155" s="164" t="str">
        <f t="shared" si="24"/>
        <v>0.999999960972961+0.000141628304881391i</v>
      </c>
      <c r="P155" s="164" t="str">
        <f t="shared" si="40"/>
        <v>0.999988196214856+0.0832094702535417i</v>
      </c>
      <c r="Q155" s="164" t="str">
        <f t="shared" si="25"/>
        <v>86.5694618286205-7.20284053082212i</v>
      </c>
      <c r="R155" s="164" t="str">
        <f t="shared" si="26"/>
        <v>280-12540.2499183463i</v>
      </c>
      <c r="S155" s="164" t="str">
        <f t="shared" si="27"/>
        <v>-41382824.7305428i</v>
      </c>
      <c r="T155" s="164" t="str">
        <f t="shared" si="36"/>
        <v>279.830380121333-12536.4528865872i</v>
      </c>
      <c r="U155" s="164" t="str">
        <f t="shared" si="28"/>
        <v>-0.496826784549623+22.2579320179615i</v>
      </c>
    </row>
    <row r="156" spans="2:21" x14ac:dyDescent="0.2">
      <c r="B156" s="164">
        <f t="shared" si="37"/>
        <v>1.5899999999999874</v>
      </c>
      <c r="C156" s="164">
        <f t="shared" si="38"/>
        <v>38.904514499426952</v>
      </c>
      <c r="D156" s="164">
        <f t="shared" si="29"/>
        <v>3.8904514499426952E-2</v>
      </c>
      <c r="E156" s="164">
        <f t="shared" si="30"/>
        <v>38.776562665107839</v>
      </c>
      <c r="F156" s="164">
        <f t="shared" si="31"/>
        <v>-4.8110453209026733</v>
      </c>
      <c r="G156" s="164">
        <f t="shared" si="32"/>
        <v>26.851909938653435</v>
      </c>
      <c r="H156" s="164">
        <f t="shared" si="33"/>
        <v>91.293507730939425</v>
      </c>
      <c r="I156" s="164">
        <f t="shared" si="34"/>
        <v>65.628472603761281</v>
      </c>
      <c r="J156" s="164">
        <f t="shared" si="35"/>
        <v>86.482462410036746</v>
      </c>
      <c r="K156" s="164" t="str">
        <f t="shared" si="21"/>
        <v>1+0.0000112591032551779i</v>
      </c>
      <c r="L156" s="164" t="str">
        <f t="shared" si="22"/>
        <v>1-3.79073863262081E-06i</v>
      </c>
      <c r="M156" s="164" t="str">
        <f t="shared" si="39"/>
        <v>1.00000000004268+7.46836462255709E-06i</v>
      </c>
      <c r="N156" s="164" t="str">
        <f t="shared" si="23"/>
        <v>1+0.0840297255044046i</v>
      </c>
      <c r="O156" s="164" t="str">
        <f t="shared" si="24"/>
        <v>0.999999960063905+0.000143268283359672i</v>
      </c>
      <c r="P156" s="164" t="str">
        <f t="shared" si="40"/>
        <v>0.999987921269381+0.0841729904319452i</v>
      </c>
      <c r="Q156" s="164" t="str">
        <f t="shared" si="25"/>
        <v>86.555622819896-7.28508260520234i</v>
      </c>
      <c r="R156" s="164" t="str">
        <f t="shared" si="26"/>
        <v>280-12396.7028645527i</v>
      </c>
      <c r="S156" s="164" t="str">
        <f t="shared" si="27"/>
        <v>-40909119.4530237i</v>
      </c>
      <c r="T156" s="164" t="str">
        <f t="shared" si="36"/>
        <v>279.830380121033-12392.9493406407i</v>
      </c>
      <c r="U156" s="164" t="str">
        <f t="shared" si="28"/>
        <v>-0.496826784549091+22.0031476544012i</v>
      </c>
    </row>
    <row r="157" spans="2:21" x14ac:dyDescent="0.2">
      <c r="B157" s="164">
        <f t="shared" si="37"/>
        <v>1.5949999999999873</v>
      </c>
      <c r="C157" s="164">
        <f t="shared" si="38"/>
        <v>39.355007545576605</v>
      </c>
      <c r="D157" s="164">
        <f t="shared" si="29"/>
        <v>3.9355007545576602E-2</v>
      </c>
      <c r="E157" s="164">
        <f t="shared" si="30"/>
        <v>38.775853445781415</v>
      </c>
      <c r="F157" s="164">
        <f t="shared" si="31"/>
        <v>-4.86648986277108</v>
      </c>
      <c r="G157" s="164">
        <f t="shared" si="32"/>
        <v>26.751961519581609</v>
      </c>
      <c r="H157" s="164">
        <f t="shared" si="33"/>
        <v>91.308480662355308</v>
      </c>
      <c r="I157" s="164">
        <f t="shared" si="34"/>
        <v>65.527814965363021</v>
      </c>
      <c r="J157" s="164">
        <f t="shared" si="35"/>
        <v>86.441990799584232</v>
      </c>
      <c r="K157" s="164" t="str">
        <f t="shared" si="21"/>
        <v>1+0.0000113894775263287i</v>
      </c>
      <c r="L157" s="164" t="str">
        <f t="shared" si="22"/>
        <v>1-3.83463331722848E-06i</v>
      </c>
      <c r="M157" s="164" t="str">
        <f t="shared" si="39"/>
        <v>1.00000000004367+7.55484420910022E-06i</v>
      </c>
      <c r="N157" s="164" t="str">
        <f t="shared" si="23"/>
        <v>1+0.0850027438673547i</v>
      </c>
      <c r="O157" s="164" t="str">
        <f t="shared" si="24"/>
        <v>0.999999959133673+0.000144927251893729i</v>
      </c>
      <c r="P157" s="164" t="str">
        <f t="shared" si="40"/>
        <v>0.999987639919601+0.0851476676454985i</v>
      </c>
      <c r="Q157" s="164" t="str">
        <f t="shared" si="25"/>
        <v>86.5414660314798-7.3682365201663i</v>
      </c>
      <c r="R157" s="164" t="str">
        <f t="shared" si="26"/>
        <v>280-12254.7989802961i</v>
      </c>
      <c r="S157" s="164" t="str">
        <f t="shared" si="27"/>
        <v>-40440836.634977i</v>
      </c>
      <c r="T157" s="164" t="str">
        <f t="shared" si="36"/>
        <v>279.83038012073-12251.0884667057i</v>
      </c>
      <c r="U157" s="164" t="str">
        <f t="shared" si="28"/>
        <v>-0.496826784548553+21.7512797842294i</v>
      </c>
    </row>
    <row r="158" spans="2:21" x14ac:dyDescent="0.2">
      <c r="B158" s="164">
        <f t="shared" si="37"/>
        <v>1.5999999999999872</v>
      </c>
      <c r="C158" s="164">
        <f t="shared" si="38"/>
        <v>39.810717055348569</v>
      </c>
      <c r="D158" s="164">
        <f t="shared" si="29"/>
        <v>3.9810717055348568E-2</v>
      </c>
      <c r="E158" s="164">
        <f t="shared" si="30"/>
        <v>38.775127826493133</v>
      </c>
      <c r="F158" s="164">
        <f t="shared" si="31"/>
        <v>-4.92256717307197</v>
      </c>
      <c r="G158" s="164">
        <f t="shared" si="32"/>
        <v>26.652014301349631</v>
      </c>
      <c r="H158" s="164">
        <f t="shared" si="33"/>
        <v>91.323626790109643</v>
      </c>
      <c r="I158" s="164">
        <f t="shared" si="34"/>
        <v>65.427142127842757</v>
      </c>
      <c r="J158" s="164">
        <f t="shared" si="35"/>
        <v>86.401059617037674</v>
      </c>
      <c r="K158" s="164" t="str">
        <f t="shared" si="21"/>
        <v>1+0.0000115213614603889i</v>
      </c>
      <c r="L158" s="164" t="str">
        <f t="shared" si="22"/>
        <v>1-0.0000038790362783288i</v>
      </c>
      <c r="M158" s="164" t="str">
        <f t="shared" si="39"/>
        <v>1.00000000004469+0.0000076423251820601i</v>
      </c>
      <c r="N158" s="164" t="str">
        <f t="shared" si="23"/>
        <v>1+0.0859870292519326i</v>
      </c>
      <c r="O158" s="164" t="str">
        <f t="shared" si="24"/>
        <v>0.999999958181774+0.000146605430378045i</v>
      </c>
      <c r="P158" s="164" t="str">
        <f t="shared" si="40"/>
        <v>0.999987352016344+0.0861336310864856i</v>
      </c>
      <c r="Q158" s="164" t="str">
        <f t="shared" si="25"/>
        <v>86.5269842744696-7.45231143468181i</v>
      </c>
      <c r="R158" s="164" t="str">
        <f t="shared" si="26"/>
        <v>280-12114.5194563704i</v>
      </c>
      <c r="S158" s="164" t="str">
        <f t="shared" si="27"/>
        <v>-39977914.2060223i</v>
      </c>
      <c r="T158" s="164" t="str">
        <f t="shared" si="36"/>
        <v>279.830380120416-12110.8514612769i</v>
      </c>
      <c r="U158" s="164" t="str">
        <f t="shared" si="28"/>
        <v>-0.496826784547995+21.5022950226325i</v>
      </c>
    </row>
    <row r="159" spans="2:21" x14ac:dyDescent="0.2">
      <c r="B159" s="164">
        <f t="shared" si="37"/>
        <v>1.6049999999999871</v>
      </c>
      <c r="C159" s="164">
        <f t="shared" si="38"/>
        <v>40.271703432544719</v>
      </c>
      <c r="D159" s="164">
        <f t="shared" si="29"/>
        <v>4.0271703432544721E-2</v>
      </c>
      <c r="E159" s="164">
        <f t="shared" si="30"/>
        <v>38.774385430846507</v>
      </c>
      <c r="F159" s="164">
        <f t="shared" si="31"/>
        <v>-4.979284257084168</v>
      </c>
      <c r="G159" s="164">
        <f t="shared" si="32"/>
        <v>26.552068311898957</v>
      </c>
      <c r="H159" s="164">
        <f t="shared" si="33"/>
        <v>91.338948113328954</v>
      </c>
      <c r="I159" s="164">
        <f t="shared" si="34"/>
        <v>65.326453742745457</v>
      </c>
      <c r="J159" s="164">
        <f t="shared" si="35"/>
        <v>86.359663856244779</v>
      </c>
      <c r="K159" s="164" t="str">
        <f t="shared" si="21"/>
        <v>1+0.0000116547725384312i</v>
      </c>
      <c r="L159" s="164" t="str">
        <f t="shared" si="22"/>
        <v>1-0.0000039239534014862i</v>
      </c>
      <c r="M159" s="164" t="str">
        <f t="shared" si="39"/>
        <v>1.00000000004573+0.000007730819136945i</v>
      </c>
      <c r="N159" s="164" t="str">
        <f t="shared" si="23"/>
        <v>1+0.0869827121240998i</v>
      </c>
      <c r="O159" s="164" t="str">
        <f t="shared" si="24"/>
        <v>0.999999957207703+0.000148303041253361i</v>
      </c>
      <c r="P159" s="164" t="str">
        <f t="shared" si="40"/>
        <v>0.999987057406958+0.0871310114431631i</v>
      </c>
      <c r="Q159" s="164" t="str">
        <f t="shared" si="25"/>
        <v>86.5121702023899-7.53731656592154i</v>
      </c>
      <c r="R159" s="164" t="str">
        <f t="shared" si="26"/>
        <v>280-11975.8456988766i</v>
      </c>
      <c r="S159" s="164" t="str">
        <f t="shared" si="27"/>
        <v>-39520290.8062929i</v>
      </c>
      <c r="T159" s="164" t="str">
        <f t="shared" si="36"/>
        <v>279.830380120097-11972.2197360913i</v>
      </c>
      <c r="U159" s="164" t="str">
        <f t="shared" si="28"/>
        <v>-0.496826784547429+21.2561603669505i</v>
      </c>
    </row>
    <row r="160" spans="2:21" x14ac:dyDescent="0.2">
      <c r="B160" s="164">
        <f t="shared" si="37"/>
        <v>1.609999999999987</v>
      </c>
      <c r="C160" s="164">
        <f t="shared" si="38"/>
        <v>40.738027780410064</v>
      </c>
      <c r="D160" s="164">
        <f t="shared" si="29"/>
        <v>4.0738027780410066E-2</v>
      </c>
      <c r="E160" s="164">
        <f t="shared" si="30"/>
        <v>38.773625873939082</v>
      </c>
      <c r="F160" s="164">
        <f t="shared" si="31"/>
        <v>-5.0366481900817073</v>
      </c>
      <c r="G160" s="164">
        <f t="shared" si="32"/>
        <v>26.452123579820352</v>
      </c>
      <c r="H160" s="164">
        <f t="shared" si="33"/>
        <v>91.354446654064148</v>
      </c>
      <c r="I160" s="164">
        <f t="shared" si="34"/>
        <v>65.225749453759434</v>
      </c>
      <c r="J160" s="164">
        <f t="shared" si="35"/>
        <v>86.317798463982442</v>
      </c>
      <c r="K160" s="164" t="str">
        <f t="shared" si="21"/>
        <v>1+0.0000117897284439495i</v>
      </c>
      <c r="L160" s="164" t="str">
        <f t="shared" si="22"/>
        <v>1-3.96939064041668E-06i</v>
      </c>
      <c r="M160" s="164" t="str">
        <f t="shared" si="39"/>
        <v>1.0000000000468+7.82033780353282E-06i</v>
      </c>
      <c r="N160" s="164" t="str">
        <f t="shared" si="23"/>
        <v>1+0.0879899244605428i</v>
      </c>
      <c r="O160" s="164" t="str">
        <f t="shared" si="24"/>
        <v>0.999999956210942+0.000150020309536158i</v>
      </c>
      <c r="P160" s="164" t="str">
        <f t="shared" si="40"/>
        <v>0.999986755935238+0.088139940917083i</v>
      </c>
      <c r="Q160" s="164" t="str">
        <f t="shared" si="25"/>
        <v>86.4970163079777-7.62326118833344i</v>
      </c>
      <c r="R160" s="164" t="str">
        <f t="shared" si="26"/>
        <v>280-11838.7593267585i</v>
      </c>
      <c r="S160" s="164" t="str">
        <f t="shared" si="27"/>
        <v>-39067905.7783031i</v>
      </c>
      <c r="T160" s="164" t="str">
        <f t="shared" si="36"/>
        <v>279.830380119771-11835.174915664i</v>
      </c>
      <c r="U160" s="164" t="str">
        <f t="shared" si="28"/>
        <v>-0.49682678454685+21.0128431923015i</v>
      </c>
    </row>
    <row r="161" spans="2:21" x14ac:dyDescent="0.2">
      <c r="B161" s="164">
        <f t="shared" si="37"/>
        <v>1.6149999999999869</v>
      </c>
      <c r="C161" s="164">
        <f t="shared" si="38"/>
        <v>41.2097519097318</v>
      </c>
      <c r="D161" s="164">
        <f t="shared" si="29"/>
        <v>4.12097519097318E-2</v>
      </c>
      <c r="E161" s="164">
        <f t="shared" si="30"/>
        <v>38.772848762176075</v>
      </c>
      <c r="F161" s="164">
        <f t="shared" si="31"/>
        <v>-5.0946661177644827</v>
      </c>
      <c r="G161" s="164">
        <f t="shared" si="32"/>
        <v>26.352180134368922</v>
      </c>
      <c r="H161" s="164">
        <f t="shared" si="33"/>
        <v>91.370124457548201</v>
      </c>
      <c r="I161" s="164">
        <f t="shared" si="34"/>
        <v>65.12502889654499</v>
      </c>
      <c r="J161" s="164">
        <f t="shared" si="35"/>
        <v>86.275458339783711</v>
      </c>
      <c r="K161" s="164" t="str">
        <f t="shared" si="21"/>
        <v>1+0.0000119262470652029i</v>
      </c>
      <c r="L161" s="164" t="str">
        <f t="shared" si="22"/>
        <v>1-4.01535401777706E-06i</v>
      </c>
      <c r="M161" s="164" t="str">
        <f t="shared" si="39"/>
        <v>1.00000000004789+7.91089304742584E-06i</v>
      </c>
      <c r="N161" s="164" t="str">
        <f t="shared" si="23"/>
        <v>1+0.0890087997661655i</v>
      </c>
      <c r="O161" s="164" t="str">
        <f t="shared" si="24"/>
        <v>0.999999955190964+0.000151757462848487i</v>
      </c>
      <c r="P161" s="164" t="str">
        <f t="shared" si="40"/>
        <v>0.99998644744134+0.0891605532406155i</v>
      </c>
      <c r="Q161" s="164" t="str">
        <f t="shared" si="25"/>
        <v>86.4815149199085-7.71015463264799i</v>
      </c>
      <c r="R161" s="164" t="str">
        <f t="shared" si="26"/>
        <v>280-11703.2421693658i</v>
      </c>
      <c r="S161" s="164" t="str">
        <f t="shared" si="27"/>
        <v>-38620699.1589072i</v>
      </c>
      <c r="T161" s="164" t="str">
        <f t="shared" si="36"/>
        <v>279.830380119435-11699.6988348523i</v>
      </c>
      <c r="U161" s="164" t="str">
        <f t="shared" si="28"/>
        <v>-0.496826784546253+20.7723112472573i</v>
      </c>
    </row>
    <row r="162" spans="2:21" x14ac:dyDescent="0.2">
      <c r="B162" s="164">
        <f t="shared" si="37"/>
        <v>1.6199999999999868</v>
      </c>
      <c r="C162" s="164">
        <f t="shared" si="38"/>
        <v>41.686938347032282</v>
      </c>
      <c r="D162" s="164">
        <f t="shared" si="29"/>
        <v>4.1686938347032285E-2</v>
      </c>
      <c r="E162" s="164">
        <f t="shared" si="30"/>
        <v>38.772053693080949</v>
      </c>
      <c r="F162" s="164">
        <f t="shared" si="31"/>
        <v>-5.15334525668111</v>
      </c>
      <c r="G162" s="164">
        <f t="shared" si="32"/>
        <v>26.252238005479754</v>
      </c>
      <c r="H162" s="164">
        <f t="shared" si="33"/>
        <v>91.385983592456313</v>
      </c>
      <c r="I162" s="164">
        <f t="shared" si="34"/>
        <v>65.024291698560702</v>
      </c>
      <c r="J162" s="164">
        <f t="shared" si="35"/>
        <v>86.232638335775206</v>
      </c>
      <c r="K162" s="164" t="str">
        <f t="shared" si="21"/>
        <v>1+0.0000120643464975866i</v>
      </c>
      <c r="L162" s="164" t="str">
        <f t="shared" si="22"/>
        <v>1-0.0000040618496259632i</v>
      </c>
      <c r="M162" s="164" t="str">
        <f t="shared" si="39"/>
        <v>1.000000000049+0.0000080024968716234i</v>
      </c>
      <c r="N162" s="164" t="str">
        <f t="shared" si="23"/>
        <v>1+0.0900394730917863i</v>
      </c>
      <c r="O162" s="164" t="str">
        <f t="shared" si="24"/>
        <v>0.999999954147228+0.00015351473144814i</v>
      </c>
      <c r="P162" s="164" t="str">
        <f t="shared" si="40"/>
        <v>0.999986131761697+0.090192983694675i</v>
      </c>
      <c r="Q162" s="164" t="str">
        <f t="shared" si="25"/>
        <v>86.465658199474-7.798006284821i</v>
      </c>
      <c r="R162" s="164" t="str">
        <f t="shared" si="26"/>
        <v>280-11569.2762640462i</v>
      </c>
      <c r="S162" s="164" t="str">
        <f t="shared" si="27"/>
        <v>-38178611.6713524i</v>
      </c>
      <c r="T162" s="164" t="str">
        <f t="shared" si="36"/>
        <v>279.830380119094-11565.7735364485i</v>
      </c>
      <c r="U162" s="164" t="str">
        <f t="shared" si="28"/>
        <v>-0.496826784545648+20.5345326495691i</v>
      </c>
    </row>
    <row r="163" spans="2:21" x14ac:dyDescent="0.2">
      <c r="B163" s="164">
        <f t="shared" si="37"/>
        <v>1.6249999999999867</v>
      </c>
      <c r="C163" s="164">
        <f t="shared" si="38"/>
        <v>42.169650342856954</v>
      </c>
      <c r="D163" s="164">
        <f t="shared" si="29"/>
        <v>4.2169650342856954E-2</v>
      </c>
      <c r="E163" s="164">
        <f t="shared" si="30"/>
        <v>38.771240255101652</v>
      </c>
      <c r="F163" s="164">
        <f t="shared" si="31"/>
        <v>-5.2126928946436983</v>
      </c>
      <c r="G163" s="164">
        <f t="shared" si="32"/>
        <v>26.152297223783521</v>
      </c>
      <c r="H163" s="164">
        <f t="shared" si="33"/>
        <v>91.402026151169053</v>
      </c>
      <c r="I163" s="164">
        <f t="shared" si="34"/>
        <v>64.92353747888518</v>
      </c>
      <c r="J163" s="164">
        <f t="shared" si="35"/>
        <v>86.189333256525359</v>
      </c>
      <c r="K163" s="164" t="str">
        <f t="shared" si="21"/>
        <v>1+0.000012204045046031i</v>
      </c>
      <c r="L163" s="164" t="str">
        <f t="shared" si="22"/>
        <v>1-4.10888362791763E-06i</v>
      </c>
      <c r="M163" s="164" t="str">
        <f t="shared" si="39"/>
        <v>1.00000000005014+8.09516141811337E-06i</v>
      </c>
      <c r="N163" s="164" t="str">
        <f t="shared" si="23"/>
        <v>1+0.091082081052038i</v>
      </c>
      <c r="O163" s="164" t="str">
        <f t="shared" si="24"/>
        <v>0.999999953079179+0.000155292348259164i</v>
      </c>
      <c r="P163" s="164" t="str">
        <f t="shared" si="40"/>
        <v>0.999985808728928+0.0912373691266511i</v>
      </c>
      <c r="Q163" s="164" t="str">
        <f t="shared" si="25"/>
        <v>86.4494381372011-7.88682558490901i</v>
      </c>
      <c r="R163" s="164" t="str">
        <f t="shared" si="26"/>
        <v>280-11436.8438537639i</v>
      </c>
      <c r="S163" s="164" t="str">
        <f t="shared" si="27"/>
        <v>-37741584.717421i</v>
      </c>
      <c r="T163" s="164" t="str">
        <f t="shared" si="36"/>
        <v>279.830380118743-11433.3812687992i</v>
      </c>
      <c r="U163" s="164" t="str">
        <f t="shared" si="28"/>
        <v>-0.496826784545025+20.2994758819411i</v>
      </c>
    </row>
    <row r="164" spans="2:21" x14ac:dyDescent="0.2">
      <c r="B164" s="164">
        <f t="shared" si="37"/>
        <v>1.6299999999999866</v>
      </c>
      <c r="C164" s="164">
        <f t="shared" si="38"/>
        <v>42.65795188015796</v>
      </c>
      <c r="D164" s="164">
        <f t="shared" si="29"/>
        <v>4.265795188015796E-2</v>
      </c>
      <c r="E164" s="164">
        <f t="shared" si="30"/>
        <v>38.770408027412863</v>
      </c>
      <c r="F164" s="164">
        <f t="shared" si="31"/>
        <v>-5.2727163911337325</v>
      </c>
      <c r="G164" s="164">
        <f t="shared" si="32"/>
        <v>26.052357820622973</v>
      </c>
      <c r="H164" s="164">
        <f t="shared" si="33"/>
        <v>91.418254250038018</v>
      </c>
      <c r="I164" s="164">
        <f t="shared" si="34"/>
        <v>64.822765848035829</v>
      </c>
      <c r="J164" s="164">
        <f t="shared" si="35"/>
        <v>86.145537858904291</v>
      </c>
      <c r="K164" s="164" t="str">
        <f t="shared" si="21"/>
        <v>1+0.0000123453612274273i</v>
      </c>
      <c r="L164" s="164" t="str">
        <f t="shared" si="22"/>
        <v>1-4.15646225794634E-06i</v>
      </c>
      <c r="M164" s="164" t="str">
        <f t="shared" si="39"/>
        <v>1.00000000005131+8.18889896948096E-06i</v>
      </c>
      <c r="N164" s="164" t="str">
        <f t="shared" si="23"/>
        <v>1+0.0921367618434764i</v>
      </c>
      <c r="O164" s="164" t="str">
        <f t="shared" si="24"/>
        <v>0.999999951986253+0.000157090548902743i</v>
      </c>
      <c r="P164" s="164" t="str">
        <f t="shared" si="40"/>
        <v>0.999985478171761+0.092293847968548i</v>
      </c>
      <c r="Q164" s="164" t="str">
        <f t="shared" si="25"/>
        <v>86.4328465494134-7.97662202587454i</v>
      </c>
      <c r="R164" s="164" t="str">
        <f t="shared" si="26"/>
        <v>280-11305.9273847465i</v>
      </c>
      <c r="S164" s="164" t="str">
        <f t="shared" si="27"/>
        <v>-37309560.3696635i</v>
      </c>
      <c r="T164" s="164" t="str">
        <f t="shared" si="36"/>
        <v>279.830380118385-11302.504483453i</v>
      </c>
      <c r="U164" s="164" t="str">
        <f t="shared" si="28"/>
        <v>-0.496826784544389+20.0671097878538i</v>
      </c>
    </row>
    <row r="165" spans="2:21" x14ac:dyDescent="0.2">
      <c r="B165" s="164">
        <f t="shared" si="37"/>
        <v>1.6349999999999865</v>
      </c>
      <c r="C165" s="164">
        <f t="shared" si="38"/>
        <v>43.151907682775196</v>
      </c>
      <c r="D165" s="164">
        <f t="shared" si="29"/>
        <v>4.3151907682775194E-2</v>
      </c>
      <c r="E165" s="164">
        <f t="shared" si="30"/>
        <v>38.769556579714717</v>
      </c>
      <c r="F165" s="164">
        <f t="shared" si="31"/>
        <v>-5.3334231776987764</v>
      </c>
      <c r="G165" s="164">
        <f t="shared" si="32"/>
        <v>25.952419828068848</v>
      </c>
      <c r="H165" s="164">
        <f t="shared" si="33"/>
        <v>91.434670029654427</v>
      </c>
      <c r="I165" s="164">
        <f t="shared" si="34"/>
        <v>64.721976407783558</v>
      </c>
      <c r="J165" s="164">
        <f t="shared" si="35"/>
        <v>86.101246851955651</v>
      </c>
      <c r="K165" s="164" t="str">
        <f t="shared" si="21"/>
        <v>1+0.0000124883137730822i</v>
      </c>
      <c r="L165" s="164" t="str">
        <f t="shared" si="22"/>
        <v>1-4.20459182254523E-06i</v>
      </c>
      <c r="M165" s="164" t="str">
        <f t="shared" si="39"/>
        <v>1.00000000005251+8.28372195053697E-06i</v>
      </c>
      <c r="N165" s="164" t="str">
        <f t="shared" si="23"/>
        <v>1+0.0932036552628981i</v>
      </c>
      <c r="O165" s="164" t="str">
        <f t="shared" si="24"/>
        <v>0.999999950867869+0.000158909571728425i</v>
      </c>
      <c r="P165" s="164" t="str">
        <f t="shared" si="40"/>
        <v>0.999985139914928+0.0933625602553323i</v>
      </c>
      <c r="Q165" s="164" t="str">
        <f t="shared" si="25"/>
        <v>86.4158750747424-8.06740515231975i</v>
      </c>
      <c r="R165" s="164" t="str">
        <f t="shared" si="26"/>
        <v>280-11176.5095041578i</v>
      </c>
      <c r="S165" s="164" t="str">
        <f t="shared" si="27"/>
        <v>-36882481.3637207i</v>
      </c>
      <c r="T165" s="164" t="str">
        <f t="shared" si="36"/>
        <v>279.830380118017-11173.1258328336i</v>
      </c>
      <c r="U165" s="164" t="str">
        <f t="shared" si="28"/>
        <v>-0.496826784543736+19.8374035674329i</v>
      </c>
    </row>
    <row r="166" spans="2:21" x14ac:dyDescent="0.2">
      <c r="B166" s="164">
        <f t="shared" si="37"/>
        <v>1.6399999999999864</v>
      </c>
      <c r="C166" s="164">
        <f t="shared" si="38"/>
        <v>43.651583224015233</v>
      </c>
      <c r="D166" s="164">
        <f t="shared" si="29"/>
        <v>4.3651583224015231E-2</v>
      </c>
      <c r="E166" s="164">
        <f t="shared" si="30"/>
        <v>38.768685472027016</v>
      </c>
      <c r="F166" s="164">
        <f t="shared" si="31"/>
        <v>-5.3948207583393382</v>
      </c>
      <c r="G166" s="164">
        <f t="shared" si="32"/>
        <v>25.852483278937278</v>
      </c>
      <c r="H166" s="164">
        <f t="shared" si="33"/>
        <v>91.451275655120483</v>
      </c>
      <c r="I166" s="164">
        <f t="shared" si="34"/>
        <v>64.621168750964301</v>
      </c>
      <c r="J166" s="164">
        <f t="shared" si="35"/>
        <v>86.056454896781148</v>
      </c>
      <c r="K166" s="164" t="str">
        <f t="shared" ref="K166:K229" si="41">COMPLEX(1,2*PI()*C166*esr*Cout)</f>
        <v>1+0.0000126329216312008i</v>
      </c>
      <c r="L166" s="164" t="str">
        <f t="shared" ref="L166:L229" si="42">COMPLEX(1,-2*PI()*C166*(1-Dmax)^2*Lout*10^-6/Req)</f>
        <v>1-4.25327870123593E-06i</v>
      </c>
      <c r="M166" s="164" t="str">
        <f t="shared" si="39"/>
        <v>1.00000000005373+8.37964292996487E-06i</v>
      </c>
      <c r="N166" s="164" t="str">
        <f t="shared" ref="N166:N229" si="43">COMPLEX(1,2*PI()*C166*(Rd+Rs+esr)*Req*Cout/(Req+Rd+Rs))</f>
        <v>1+0.0942829027258701i</v>
      </c>
      <c r="O166" s="164" t="str">
        <f t="shared" ref="O166:O229" si="44">IMSUM(COMPLEX(1,2*PI()*C166/(Qd*ws)),IMPRODUCT(COMPLEX(0,2*PI()*C166/ws),COMPLEX(0,2*PI()*C166/ws)))</f>
        <v>0.999999949723435+0.000160749657845714i</v>
      </c>
      <c r="P166" s="164" t="str">
        <f t="shared" si="40"/>
        <v>0.999984793779081+0.0944436476434953i</v>
      </c>
      <c r="Q166" s="164" t="str">
        <f t="shared" ref="Q166:Q229" si="45">IMPRODUCT(Ap,IMDIV(M166,P166))</f>
        <v>86.3985151705779-8.15918455914487i</v>
      </c>
      <c r="R166" s="164" t="str">
        <f t="shared" ref="R166:R229" si="46">IMSUM(Rz*10^3,IMDIV(1,COMPLEX(0,(2*PI()*C166*Cz*10^-9))))</f>
        <v>280-11048.5730577979i</v>
      </c>
      <c r="S166" s="164" t="str">
        <f t="shared" ref="S166:S229" si="47">IMDIV(1,COMPLEX(0,(2*PI()*C166*Cp*10^-12)))</f>
        <v>-36460291.0907331i</v>
      </c>
      <c r="T166" s="164" t="str">
        <f t="shared" si="36"/>
        <v>279.830380117643-11045.2281679411i</v>
      </c>
      <c r="U166" s="164" t="str">
        <f t="shared" ref="U166:U229" si="48">IMPRODUCT(-Rs*g/(Rs+Rd),T166)</f>
        <v>-0.496826784543072+19.6103267733679i</v>
      </c>
    </row>
    <row r="167" spans="2:21" x14ac:dyDescent="0.2">
      <c r="B167" s="164">
        <f t="shared" si="37"/>
        <v>1.6449999999999863</v>
      </c>
      <c r="C167" s="164">
        <f t="shared" si="38"/>
        <v>44.157044735329869</v>
      </c>
      <c r="D167" s="164">
        <f t="shared" ref="D167:D230" si="49">C167/1000</f>
        <v>4.4157044735329866E-2</v>
      </c>
      <c r="E167" s="164">
        <f t="shared" ref="E167:E230" si="50">20*LOG(IMABS(Q167))</f>
        <v>38.767794254479931</v>
      </c>
      <c r="F167" s="164">
        <f t="shared" ref="F167:F230" si="51">IF(180/PI()*IMARGUMENT(Q167)&gt;0,180/PI()*IMARGUMENT(Q167)-360,180/PI()*IMARGUMENT(Q167))</f>
        <v>-5.4569167098852889</v>
      </c>
      <c r="G167" s="164">
        <f t="shared" ref="G167:G230" si="52">20*LOG(IMABS(U167))</f>
        <v>25.752548206806583</v>
      </c>
      <c r="H167" s="164">
        <f t="shared" ref="H167:H230" si="53">180/PI()*IMARGUMENT(U167)</f>
        <v>91.468073316323512</v>
      </c>
      <c r="I167" s="164">
        <f t="shared" ref="I167:I230" si="54">E167+G167</f>
        <v>64.520342461286518</v>
      </c>
      <c r="J167" s="164">
        <f t="shared" ref="J167:J230" si="55">F167+H167</f>
        <v>86.01115660643822</v>
      </c>
      <c r="K167" s="164" t="str">
        <f t="shared" si="41"/>
        <v>1+0.0000127792039693982i</v>
      </c>
      <c r="L167" s="164" t="str">
        <f t="shared" si="42"/>
        <v>1-4.30252934741149E-06i</v>
      </c>
      <c r="M167" s="164" t="str">
        <f t="shared" si="39"/>
        <v>1.00000000005498+8.47667462198671E-06i</v>
      </c>
      <c r="N167" s="164" t="str">
        <f t="shared" si="43"/>
        <v>1+0.0953746472854748i</v>
      </c>
      <c r="O167" s="164" t="str">
        <f t="shared" si="44"/>
        <v>0.999999948552343+0.000162611051156033i</v>
      </c>
      <c r="P167" s="164" t="str">
        <f t="shared" si="40"/>
        <v>0.999984439580694+0.0955372534298287i</v>
      </c>
      <c r="Q167" s="164" t="str">
        <f t="shared" si="45"/>
        <v>86.3807581094677-8.25196989012962i</v>
      </c>
      <c r="R167" s="164" t="str">
        <f t="shared" si="46"/>
        <v>280-10922.1010878294i</v>
      </c>
      <c r="S167" s="164" t="str">
        <f t="shared" si="47"/>
        <v>-36042933.589837i</v>
      </c>
      <c r="T167" s="164" t="str">
        <f t="shared" ref="T167:T230" si="56">IMDIV(IMPRODUCT(R167,S167),IMSUM(R167,S167))</f>
        <v>279.830380117259-10918.7945360784i</v>
      </c>
      <c r="U167" s="164" t="str">
        <f t="shared" si="48"/>
        <v>-0.49682678454239+19.3858493068754i</v>
      </c>
    </row>
    <row r="168" spans="2:21" x14ac:dyDescent="0.2">
      <c r="B168" s="164">
        <f t="shared" ref="B168:B231" si="57">B167+0.005</f>
        <v>1.6499999999999861</v>
      </c>
      <c r="C168" s="164">
        <f t="shared" ref="C168:C231" si="58">10^B168</f>
        <v>44.668359215094895</v>
      </c>
      <c r="D168" s="164">
        <f t="shared" si="49"/>
        <v>4.4668359215094898E-2</v>
      </c>
      <c r="E168" s="164">
        <f t="shared" si="50"/>
        <v>38.766882467099904</v>
      </c>
      <c r="F168" s="164">
        <f t="shared" si="51"/>
        <v>-5.5197186823612858</v>
      </c>
      <c r="G168" s="164">
        <f t="shared" si="52"/>
        <v>25.652614646035357</v>
      </c>
      <c r="H168" s="164">
        <f t="shared" si="53"/>
        <v>91.485065228212875</v>
      </c>
      <c r="I168" s="164">
        <f t="shared" si="54"/>
        <v>64.419497113135264</v>
      </c>
      <c r="J168" s="164">
        <f t="shared" si="55"/>
        <v>85.965346545851588</v>
      </c>
      <c r="K168" s="164" t="str">
        <f t="shared" si="41"/>
        <v>1+0.0000129271801772398i</v>
      </c>
      <c r="L168" s="164" t="str">
        <f t="shared" si="42"/>
        <v>1-4.35235028919171E-06i</v>
      </c>
      <c r="M168" s="164" t="str">
        <f t="shared" ref="M168:M231" si="59">IMPRODUCT(K168,L168)</f>
        <v>1.00000000005626+8.57482988804809E-06i</v>
      </c>
      <c r="N168" s="164" t="str">
        <f t="shared" si="43"/>
        <v>1+0.0964790336512708i</v>
      </c>
      <c r="O168" s="164" t="str">
        <f t="shared" si="44"/>
        <v>0.999999947353973+0.000164493998385048i</v>
      </c>
      <c r="P168" s="164" t="str">
        <f t="shared" ref="P168:P231" si="60">IMPRODUCT(N168,O168)</f>
        <v>0.999984077131967+0.096643522570418i</v>
      </c>
      <c r="Q168" s="164" t="str">
        <f t="shared" si="45"/>
        <v>86.3625949754561-8.34577083643403i</v>
      </c>
      <c r="R168" s="164" t="str">
        <f t="shared" si="46"/>
        <v>280-10797.0768305296i</v>
      </c>
      <c r="S168" s="164" t="str">
        <f t="shared" si="47"/>
        <v>-35630353.5407479i</v>
      </c>
      <c r="T168" s="164" t="str">
        <f t="shared" si="56"/>
        <v>279.830380116865-10793.8081786046i</v>
      </c>
      <c r="U168" s="164" t="str">
        <f t="shared" si="48"/>
        <v>-0.49682678454169+19.1639414137104i</v>
      </c>
    </row>
    <row r="169" spans="2:21" x14ac:dyDescent="0.2">
      <c r="B169" s="164">
        <f t="shared" si="57"/>
        <v>1.654999999999986</v>
      </c>
      <c r="C169" s="164">
        <f t="shared" si="58"/>
        <v>45.185594437490799</v>
      </c>
      <c r="D169" s="164">
        <f t="shared" si="49"/>
        <v>4.5185594437490796E-2</v>
      </c>
      <c r="E169" s="164">
        <f t="shared" si="50"/>
        <v>38.765949639591717</v>
      </c>
      <c r="F169" s="164">
        <f t="shared" si="51"/>
        <v>-5.583234399340645</v>
      </c>
      <c r="G169" s="164">
        <f t="shared" si="52"/>
        <v>25.552682631780389</v>
      </c>
      <c r="H169" s="164">
        <f t="shared" si="53"/>
        <v>91.502253631079896</v>
      </c>
      <c r="I169" s="164">
        <f t="shared" si="54"/>
        <v>64.31863227137211</v>
      </c>
      <c r="J169" s="164">
        <f t="shared" si="55"/>
        <v>85.919019231739256</v>
      </c>
      <c r="K169" s="164" t="str">
        <f t="shared" si="41"/>
        <v>1+0.0000130768698688116i</v>
      </c>
      <c r="L169" s="164" t="str">
        <f t="shared" si="42"/>
        <v>1-4.40274813028847E-06i</v>
      </c>
      <c r="M169" s="164" t="str">
        <f t="shared" si="59"/>
        <v>1.00000000005757+8.67412173852313E-06i</v>
      </c>
      <c r="N169" s="164" t="str">
        <f t="shared" si="43"/>
        <v>1+0.0975962082084749i</v>
      </c>
      <c r="O169" s="164" t="str">
        <f t="shared" si="44"/>
        <v>0.99999994612769+0.000166398749115376i</v>
      </c>
      <c r="P169" s="164" t="str">
        <f t="shared" si="60"/>
        <v>0.999983706240726+0.0977626016998571i</v>
      </c>
      <c r="Q169" s="164" t="str">
        <f t="shared" si="45"/>
        <v>86.3440166603685-8.44059713501666i</v>
      </c>
      <c r="R169" s="164" t="str">
        <f t="shared" si="46"/>
        <v>280-10673.4837140688i</v>
      </c>
      <c r="S169" s="164" t="str">
        <f t="shared" si="47"/>
        <v>-35222496.2564271i</v>
      </c>
      <c r="T169" s="164" t="str">
        <f t="shared" si="56"/>
        <v>279.830380116462-10670.2525287134i</v>
      </c>
      <c r="U169" s="164" t="str">
        <f t="shared" si="48"/>
        <v>-0.496826784540975+18.9445736802221i</v>
      </c>
    </row>
    <row r="170" spans="2:21" x14ac:dyDescent="0.2">
      <c r="B170" s="164">
        <f t="shared" si="57"/>
        <v>1.6599999999999859</v>
      </c>
      <c r="C170" s="164">
        <f t="shared" si="58"/>
        <v>45.708818961486045</v>
      </c>
      <c r="D170" s="164">
        <f t="shared" si="49"/>
        <v>4.5708818961486049E-2</v>
      </c>
      <c r="E170" s="164">
        <f t="shared" si="50"/>
        <v>38.764995291116328</v>
      </c>
      <c r="F170" s="164">
        <f t="shared" si="51"/>
        <v>-5.647471658286868</v>
      </c>
      <c r="G170" s="164">
        <f t="shared" si="52"/>
        <v>25.452752200015283</v>
      </c>
      <c r="H170" s="164">
        <f t="shared" si="53"/>
        <v>91.51964079084054</v>
      </c>
      <c r="I170" s="164">
        <f t="shared" si="54"/>
        <v>64.217747491131604</v>
      </c>
      <c r="J170" s="164">
        <f t="shared" si="55"/>
        <v>85.872169132553665</v>
      </c>
      <c r="K170" s="164" t="str">
        <f t="shared" si="41"/>
        <v>1+0.0000132282928853201i</v>
      </c>
      <c r="L170" s="164" t="str">
        <f t="shared" si="42"/>
        <v>1-4.45372955088099E-06i</v>
      </c>
      <c r="M170" s="164" t="str">
        <f t="shared" si="59"/>
        <v>1.00000000005892+8.77456333443911E-06i</v>
      </c>
      <c r="N170" s="164" t="str">
        <f t="shared" si="43"/>
        <v>1+0.0987263190373645i</v>
      </c>
      <c r="O170" s="164" t="str">
        <f t="shared" si="44"/>
        <v>0.999999944872842+0.000168325555819661i</v>
      </c>
      <c r="P170" s="164" t="str">
        <f t="shared" si="60"/>
        <v>0.999983326710316+0.0988946391506828i</v>
      </c>
      <c r="Q170" s="164" t="str">
        <f t="shared" si="45"/>
        <v>86.3250138600417-8.53645856696706i</v>
      </c>
      <c r="R170" s="164" t="str">
        <f t="shared" si="46"/>
        <v>280-10551.3053563132i</v>
      </c>
      <c r="S170" s="164" t="str">
        <f t="shared" si="47"/>
        <v>-34819307.6758334i</v>
      </c>
      <c r="T170" s="164" t="str">
        <f t="shared" si="56"/>
        <v>279.830380116051-10548.1112092374i</v>
      </c>
      <c r="U170" s="164" t="str">
        <f t="shared" si="48"/>
        <v>-0.496826784540245+18.7277170294554i</v>
      </c>
    </row>
    <row r="171" spans="2:21" x14ac:dyDescent="0.2">
      <c r="B171" s="164">
        <f t="shared" si="57"/>
        <v>1.6649999999999858</v>
      </c>
      <c r="C171" s="164">
        <f t="shared" si="58"/>
        <v>46.238102139924536</v>
      </c>
      <c r="D171" s="164">
        <f t="shared" si="49"/>
        <v>4.6238102139924533E-2</v>
      </c>
      <c r="E171" s="164">
        <f t="shared" si="50"/>
        <v>38.764018930063713</v>
      </c>
      <c r="F171" s="164">
        <f t="shared" si="51"/>
        <v>-5.7124383308823043</v>
      </c>
      <c r="G171" s="164">
        <f t="shared" si="52"/>
        <v>25.352823387548746</v>
      </c>
      <c r="H171" s="164">
        <f t="shared" si="53"/>
        <v>91.537228999321087</v>
      </c>
      <c r="I171" s="164">
        <f t="shared" si="54"/>
        <v>64.116842317612452</v>
      </c>
      <c r="J171" s="164">
        <f t="shared" si="55"/>
        <v>85.82479066843878</v>
      </c>
      <c r="K171" s="164" t="str">
        <f t="shared" si="41"/>
        <v>1+0.0000133814692977222i</v>
      </c>
      <c r="L171" s="164" t="str">
        <f t="shared" si="42"/>
        <v>1-4.50530130850138E-06i</v>
      </c>
      <c r="M171" s="164" t="str">
        <f t="shared" si="59"/>
        <v>1.00000000006029+8.87616798922082E-06i</v>
      </c>
      <c r="N171" s="164" t="str">
        <f t="shared" si="43"/>
        <v>1+0.0998695159329058i</v>
      </c>
      <c r="O171" s="164" t="str">
        <f t="shared" si="44"/>
        <v>0.999999943588766+0.000170274673894047i</v>
      </c>
      <c r="P171" s="164" t="str">
        <f t="shared" si="60"/>
        <v>0.999982938339509+0.100039784973037i</v>
      </c>
      <c r="Q171" s="164" t="str">
        <f t="shared" si="45"/>
        <v>86.3055770704906-8.63336495574885i</v>
      </c>
      <c r="R171" s="164" t="str">
        <f t="shared" si="46"/>
        <v>280-10430.5255626537i</v>
      </c>
      <c r="S171" s="164" t="str">
        <f t="shared" si="47"/>
        <v>-34420734.3567573i</v>
      </c>
      <c r="T171" s="164" t="str">
        <f t="shared" si="56"/>
        <v>279.83038011563-10427.3680304767i</v>
      </c>
      <c r="U171" s="164" t="str">
        <f t="shared" si="48"/>
        <v>-0.496826784539498+18.5133427172954i</v>
      </c>
    </row>
    <row r="172" spans="2:21" x14ac:dyDescent="0.2">
      <c r="B172" s="164">
        <f t="shared" si="57"/>
        <v>1.6699999999999857</v>
      </c>
      <c r="C172" s="164">
        <f t="shared" si="58"/>
        <v>46.773514128718304</v>
      </c>
      <c r="D172" s="164">
        <f t="shared" si="49"/>
        <v>4.6773514128718302E-2</v>
      </c>
      <c r="E172" s="164">
        <f t="shared" si="50"/>
        <v>38.76302005382248</v>
      </c>
      <c r="F172" s="164">
        <f t="shared" si="51"/>
        <v>-5.778142363343286</v>
      </c>
      <c r="G172" s="164">
        <f t="shared" si="52"/>
        <v>25.252896232045025</v>
      </c>
      <c r="H172" s="164">
        <f t="shared" si="53"/>
        <v>91.555020574546546</v>
      </c>
      <c r="I172" s="164">
        <f t="shared" si="54"/>
        <v>64.015916285867505</v>
      </c>
      <c r="J172" s="164">
        <f t="shared" si="55"/>
        <v>85.776878211203254</v>
      </c>
      <c r="K172" s="164" t="str">
        <f t="shared" si="41"/>
        <v>1+0.0000135364194093854i</v>
      </c>
      <c r="L172" s="164" t="str">
        <f t="shared" si="42"/>
        <v>1-4.55747023893023E-06i</v>
      </c>
      <c r="M172" s="164" t="str">
        <f t="shared" si="59"/>
        <v>1.00000000006169+8.97894917045517E-06i</v>
      </c>
      <c r="N172" s="164" t="str">
        <f t="shared" si="43"/>
        <v>1+0.101025950424609i</v>
      </c>
      <c r="O172" s="164" t="str">
        <f t="shared" si="44"/>
        <v>0.99999994227478+0.000172246361692022i</v>
      </c>
      <c r="P172" s="164" t="str">
        <f t="shared" si="60"/>
        <v>0.999982540922383+0.101198190954556i</v>
      </c>
      <c r="Q172" s="164" t="str">
        <f t="shared" si="45"/>
        <v>86.2856965840312-8.73132616535234i</v>
      </c>
      <c r="R172" s="164" t="str">
        <f t="shared" si="46"/>
        <v>280-10311.1283238596i</v>
      </c>
      <c r="S172" s="164" t="str">
        <f t="shared" si="47"/>
        <v>-34026723.4687368i</v>
      </c>
      <c r="T172" s="164" t="str">
        <f t="shared" si="56"/>
        <v>279.830380115198-10308.006988054i</v>
      </c>
      <c r="U172" s="164" t="str">
        <f t="shared" si="48"/>
        <v>-0.496826784538731+18.3014223286598i</v>
      </c>
    </row>
    <row r="173" spans="2:21" x14ac:dyDescent="0.2">
      <c r="B173" s="164">
        <f t="shared" si="57"/>
        <v>1.6749999999999856</v>
      </c>
      <c r="C173" s="164">
        <f t="shared" si="58"/>
        <v>47.31512589614649</v>
      </c>
      <c r="D173" s="164">
        <f t="shared" si="49"/>
        <v>4.731512589614649E-2</v>
      </c>
      <c r="E173" s="164">
        <f t="shared" si="50"/>
        <v>38.761998148543881</v>
      </c>
      <c r="F173" s="164">
        <f t="shared" si="51"/>
        <v>-5.8445917767207662</v>
      </c>
      <c r="G173" s="164">
        <f t="shared" si="52"/>
        <v>25.152970772042739</v>
      </c>
      <c r="H173" s="164">
        <f t="shared" si="53"/>
        <v>91.573017861032312</v>
      </c>
      <c r="I173" s="164">
        <f t="shared" si="54"/>
        <v>63.914968920586617</v>
      </c>
      <c r="J173" s="164">
        <f t="shared" si="55"/>
        <v>85.72842608431155</v>
      </c>
      <c r="K173" s="164" t="str">
        <f t="shared" si="41"/>
        <v>1+0.0000136931637587792i</v>
      </c>
      <c r="L173" s="164" t="str">
        <f t="shared" si="42"/>
        <v>1-4.61024325710277E-06i</v>
      </c>
      <c r="M173" s="164" t="str">
        <f t="shared" si="59"/>
        <v>1.00000000006313+9.08292050167643E-06i</v>
      </c>
      <c r="N173" s="164" t="str">
        <f t="shared" si="43"/>
        <v>1+0.102195775796614i</v>
      </c>
      <c r="O173" s="164" t="str">
        <f t="shared" si="44"/>
        <v>0.999999940930186+0.000174240880558669i</v>
      </c>
      <c r="P173" s="164" t="str">
        <f t="shared" si="60"/>
        <v>0.999982134248222+0.102370010640487i</v>
      </c>
      <c r="Q173" s="164" t="str">
        <f t="shared" si="45"/>
        <v>86.2653624853363-8.83035209835091i</v>
      </c>
      <c r="R173" s="164" t="str">
        <f t="shared" si="46"/>
        <v>280-10193.0978139563i</v>
      </c>
      <c r="S173" s="164" t="str">
        <f t="shared" si="47"/>
        <v>-33637222.7860557i</v>
      </c>
      <c r="T173" s="164" t="str">
        <f t="shared" si="56"/>
        <v>279.830380114757-10190.0122607923i</v>
      </c>
      <c r="U173" s="164" t="str">
        <f t="shared" si="48"/>
        <v>-0.496826784537948+18.0919277737304i</v>
      </c>
    </row>
    <row r="174" spans="2:21" x14ac:dyDescent="0.2">
      <c r="B174" s="164">
        <f t="shared" si="57"/>
        <v>1.6799999999999855</v>
      </c>
      <c r="C174" s="164">
        <f t="shared" si="58"/>
        <v>47.863009232262257</v>
      </c>
      <c r="D174" s="164">
        <f t="shared" si="49"/>
        <v>4.7863009232262256E-2</v>
      </c>
      <c r="E174" s="164">
        <f t="shared" si="50"/>
        <v>38.760952688901696</v>
      </c>
      <c r="F174" s="164">
        <f t="shared" si="51"/>
        <v>-5.9117946671861477</v>
      </c>
      <c r="G174" s="164">
        <f t="shared" si="52"/>
        <v>25.053047046975706</v>
      </c>
      <c r="H174" s="164">
        <f t="shared" si="53"/>
        <v>91.591223230078384</v>
      </c>
      <c r="I174" s="164">
        <f t="shared" si="54"/>
        <v>63.813999735877402</v>
      </c>
      <c r="J174" s="164">
        <f t="shared" si="55"/>
        <v>85.679428562892241</v>
      </c>
      <c r="K174" s="164" t="str">
        <f t="shared" si="41"/>
        <v>1+0.0000138517231221973i</v>
      </c>
      <c r="L174" s="164" t="str">
        <f t="shared" si="42"/>
        <v>1-4.66362735802539E-06i</v>
      </c>
      <c r="M174" s="164" t="str">
        <f t="shared" si="59"/>
        <v>1.0000000000646+9.18809576417191E-06i</v>
      </c>
      <c r="N174" s="164" t="str">
        <f t="shared" si="43"/>
        <v>1+0.103379147108005i</v>
      </c>
      <c r="O174" s="164" t="str">
        <f t="shared" si="44"/>
        <v>0.999999939554274+0.000176258494865302i</v>
      </c>
      <c r="P174" s="164" t="str">
        <f t="shared" si="60"/>
        <v>0.999981718101404+0.103555399354043i</v>
      </c>
      <c r="Q174" s="164" t="str">
        <f t="shared" si="45"/>
        <v>86.2445646474391-8.93045269385997i</v>
      </c>
      <c r="R174" s="164" t="str">
        <f t="shared" si="46"/>
        <v>280-10076.4183881274i</v>
      </c>
      <c r="S174" s="164" t="str">
        <f t="shared" si="47"/>
        <v>-33252180.6808203i</v>
      </c>
      <c r="T174" s="164" t="str">
        <f t="shared" si="56"/>
        <v>279.830380114306-10073.3682086184i</v>
      </c>
      <c r="U174" s="164" t="str">
        <f t="shared" si="48"/>
        <v>-0.496826784537147+17.884831284231i</v>
      </c>
    </row>
    <row r="175" spans="2:21" x14ac:dyDescent="0.2">
      <c r="B175" s="164">
        <f t="shared" si="57"/>
        <v>1.6849999999999854</v>
      </c>
      <c r="C175" s="164">
        <f t="shared" si="58"/>
        <v>48.417236758408315</v>
      </c>
      <c r="D175" s="164">
        <f t="shared" si="49"/>
        <v>4.8417236758408318E-2</v>
      </c>
      <c r="E175" s="164">
        <f t="shared" si="50"/>
        <v>38.759883137847609</v>
      </c>
      <c r="F175" s="164">
        <f t="shared" si="51"/>
        <v>-5.979759206301269</v>
      </c>
      <c r="G175" s="164">
        <f t="shared" si="52"/>
        <v>24.953125097193318</v>
      </c>
      <c r="H175" s="164">
        <f t="shared" si="53"/>
        <v>91.609639080067026</v>
      </c>
      <c r="I175" s="164">
        <f t="shared" si="54"/>
        <v>63.713008235040931</v>
      </c>
      <c r="J175" s="164">
        <f t="shared" si="55"/>
        <v>85.629879873765759</v>
      </c>
      <c r="K175" s="164" t="str">
        <f t="shared" si="41"/>
        <v>1+0.0000140121185165115i</v>
      </c>
      <c r="L175" s="164" t="str">
        <f t="shared" si="42"/>
        <v>1-4.71762961770286E-06i</v>
      </c>
      <c r="M175" s="164" t="str">
        <f t="shared" si="59"/>
        <v>1.0000000000661+9.29448889880864E-06i</v>
      </c>
      <c r="N175" s="164" t="str">
        <f t="shared" si="43"/>
        <v>1+0.10457622121337i</v>
      </c>
      <c r="O175" s="164" t="str">
        <f t="shared" si="44"/>
        <v>0.999999938146312+0.000178299472044514i</v>
      </c>
      <c r="P175" s="164" t="str">
        <f t="shared" si="60"/>
        <v>0.999981292261281+0.10475451421699i</v>
      </c>
      <c r="Q175" s="164" t="str">
        <f t="shared" si="45"/>
        <v>86.2232927276829-9.03163792539471i</v>
      </c>
      <c r="R175" s="164" t="str">
        <f t="shared" si="46"/>
        <v>280-9961.07458064138i</v>
      </c>
      <c r="S175" s="164" t="str">
        <f t="shared" si="47"/>
        <v>-32871546.1161165i</v>
      </c>
      <c r="T175" s="164" t="str">
        <f t="shared" si="56"/>
        <v>279.830380113845-9958.05937048939i</v>
      </c>
      <c r="U175" s="164" t="str">
        <f t="shared" si="48"/>
        <v>-0.496826784536329+17.6801054097461i</v>
      </c>
    </row>
    <row r="176" spans="2:21" x14ac:dyDescent="0.2">
      <c r="B176" s="164">
        <f t="shared" si="57"/>
        <v>1.6899999999999853</v>
      </c>
      <c r="C176" s="164">
        <f t="shared" si="58"/>
        <v>48.977881936842984</v>
      </c>
      <c r="D176" s="164">
        <f t="shared" si="49"/>
        <v>4.8977881936842986E-2</v>
      </c>
      <c r="E176" s="164">
        <f t="shared" si="50"/>
        <v>38.75878894636196</v>
      </c>
      <c r="F176" s="164">
        <f t="shared" si="51"/>
        <v>-6.0484936412715768</v>
      </c>
      <c r="G176" s="164">
        <f t="shared" si="52"/>
        <v>24.85320496398197</v>
      </c>
      <c r="H176" s="164">
        <f t="shared" si="53"/>
        <v>91.628267836762944</v>
      </c>
      <c r="I176" s="164">
        <f t="shared" si="54"/>
        <v>63.611993910343926</v>
      </c>
      <c r="J176" s="164">
        <f t="shared" si="55"/>
        <v>85.579774195491368</v>
      </c>
      <c r="K176" s="164" t="str">
        <f t="shared" si="41"/>
        <v>1+0.0000141743712019578i</v>
      </c>
      <c r="L176" s="164" t="str">
        <f t="shared" si="42"/>
        <v>1-4.77225719407619E-06i</v>
      </c>
      <c r="M176" s="164" t="str">
        <f t="shared" si="59"/>
        <v>1.00000000006764+9.40211400788161E-06i</v>
      </c>
      <c r="N176" s="164" t="str">
        <f t="shared" si="43"/>
        <v>1+0.105787156783583i</v>
      </c>
      <c r="O176" s="164" t="str">
        <f t="shared" si="44"/>
        <v>0.999999936705554+0.000180364082625617i</v>
      </c>
      <c r="P176" s="164" t="str">
        <f t="shared" si="60"/>
        <v>0.999980856502067+0.105967514170469i</v>
      </c>
      <c r="Q176" s="164" t="str">
        <f t="shared" si="45"/>
        <v>86.2015361636156-9.13391779862277i</v>
      </c>
      <c r="R176" s="164" t="str">
        <f t="shared" si="46"/>
        <v>280-9847.0511028016i</v>
      </c>
      <c r="S176" s="164" t="str">
        <f t="shared" si="47"/>
        <v>-32495268.6392453i</v>
      </c>
      <c r="T176" s="164" t="str">
        <f t="shared" si="56"/>
        <v>279.830380113371-9844.07046234373i</v>
      </c>
      <c r="U176" s="164" t="str">
        <f t="shared" si="48"/>
        <v>-0.496826784535487+17.4777230140828i</v>
      </c>
    </row>
    <row r="177" spans="2:21" x14ac:dyDescent="0.2">
      <c r="B177" s="164">
        <f t="shared" si="57"/>
        <v>1.6949999999999852</v>
      </c>
      <c r="C177" s="164">
        <f t="shared" si="58"/>
        <v>49.545019080477338</v>
      </c>
      <c r="D177" s="164">
        <f t="shared" si="49"/>
        <v>4.9545019080477336E-2</v>
      </c>
      <c r="E177" s="164">
        <f t="shared" si="50"/>
        <v>38.757669553199378</v>
      </c>
      <c r="F177" s="164">
        <f t="shared" si="51"/>
        <v>-6.1180062951825471</v>
      </c>
      <c r="G177" s="164">
        <f t="shared" si="52"/>
        <v>24.75328668958667</v>
      </c>
      <c r="H177" s="164">
        <f t="shared" si="53"/>
        <v>91.647111953616871</v>
      </c>
      <c r="I177" s="164">
        <f t="shared" si="54"/>
        <v>63.510956242786051</v>
      </c>
      <c r="J177" s="164">
        <f t="shared" si="55"/>
        <v>85.529105658434318</v>
      </c>
      <c r="K177" s="164" t="str">
        <f t="shared" si="41"/>
        <v>1+0.0000143385026849536i</v>
      </c>
      <c r="L177" s="164" t="str">
        <f t="shared" si="42"/>
        <v>1-4.82751732797147E-06i</v>
      </c>
      <c r="M177" s="164" t="str">
        <f t="shared" si="59"/>
        <v>1.00000000006922+9.51098535698213E-06i</v>
      </c>
      <c r="N177" s="164" t="str">
        <f t="shared" si="43"/>
        <v>1+0.107012114326843i</v>
      </c>
      <c r="O177" s="164" t="str">
        <f t="shared" si="44"/>
        <v>0.999999935231237+0.000182452600270509i</v>
      </c>
      <c r="P177" s="164" t="str">
        <f t="shared" si="60"/>
        <v>0.999980410592718+0.107194559996071i</v>
      </c>
      <c r="Q177" s="164" t="str">
        <f t="shared" si="45"/>
        <v>86.1792841688256-9.23730234900931i</v>
      </c>
      <c r="R177" s="164" t="str">
        <f t="shared" si="46"/>
        <v>280-9734.33284091955i</v>
      </c>
      <c r="S177" s="164" t="str">
        <f t="shared" si="47"/>
        <v>-32123298.3750345i</v>
      </c>
      <c r="T177" s="164" t="str">
        <f t="shared" si="56"/>
        <v>279.830380112888-9731.38637507514i</v>
      </c>
      <c r="U177" s="164" t="str">
        <f t="shared" si="48"/>
        <v>-0.496826784534629+17.2776572716738i</v>
      </c>
    </row>
    <row r="178" spans="2:21" x14ac:dyDescent="0.2">
      <c r="B178" s="164">
        <f t="shared" si="57"/>
        <v>1.6999999999999851</v>
      </c>
      <c r="C178" s="164">
        <f t="shared" si="58"/>
        <v>50.118723362725525</v>
      </c>
      <c r="D178" s="164">
        <f t="shared" si="49"/>
        <v>5.0118723362725527E-2</v>
      </c>
      <c r="E178" s="164">
        <f t="shared" si="50"/>
        <v>38.756524384629863</v>
      </c>
      <c r="F178" s="164">
        <f t="shared" si="51"/>
        <v>-6.1883055672173892</v>
      </c>
      <c r="G178" s="164">
        <f t="shared" si="52"/>
        <v>24.653370317233193</v>
      </c>
      <c r="H178" s="164">
        <f t="shared" si="53"/>
        <v>91.666173912072011</v>
      </c>
      <c r="I178" s="164">
        <f t="shared" si="54"/>
        <v>63.409894701863053</v>
      </c>
      <c r="J178" s="164">
        <f t="shared" si="55"/>
        <v>85.477868344854627</v>
      </c>
      <c r="K178" s="164" t="str">
        <f t="shared" si="41"/>
        <v>1+0.0000145045347209495i</v>
      </c>
      <c r="L178" s="164" t="str">
        <f t="shared" si="42"/>
        <v>1-4.88341734405958E-06i</v>
      </c>
      <c r="M178" s="164" t="str">
        <f t="shared" si="59"/>
        <v>1.00000000007083+9.62111737688992E-06i</v>
      </c>
      <c r="N178" s="164" t="str">
        <f t="shared" si="43"/>
        <v>1+0.108251256209946i</v>
      </c>
      <c r="O178" s="164" t="str">
        <f t="shared" si="44"/>
        <v>0.999999933722579+0.000184565301809941i</v>
      </c>
      <c r="P178" s="164" t="str">
        <f t="shared" si="60"/>
        <v>0.999979954296805+0.108435814337142i</v>
      </c>
      <c r="Q178" s="164" t="str">
        <f t="shared" si="45"/>
        <v>86.1565257287259-9.34180163934991i</v>
      </c>
      <c r="R178" s="164" t="str">
        <f t="shared" si="46"/>
        <v>280-9622.90485431169i</v>
      </c>
      <c r="S178" s="164" t="str">
        <f t="shared" si="47"/>
        <v>-31755586.0192286i</v>
      </c>
      <c r="T178" s="164" t="str">
        <f t="shared" si="56"/>
        <v>279.830380112393-9619.99217252987i</v>
      </c>
      <c r="U178" s="164" t="str">
        <f t="shared" si="48"/>
        <v>-0.496826784533751+17.0798816640216i</v>
      </c>
    </row>
    <row r="179" spans="2:21" x14ac:dyDescent="0.2">
      <c r="B179" s="164">
        <f t="shared" si="57"/>
        <v>1.704999999999985</v>
      </c>
      <c r="C179" s="164">
        <f t="shared" si="58"/>
        <v>50.699070827468709</v>
      </c>
      <c r="D179" s="164">
        <f t="shared" si="49"/>
        <v>5.069907082746871E-2</v>
      </c>
      <c r="E179" s="164">
        <f t="shared" si="50"/>
        <v>38.755352854175285</v>
      </c>
      <c r="F179" s="164">
        <f t="shared" si="51"/>
        <v>-6.2593999328554695</v>
      </c>
      <c r="G179" s="164">
        <f t="shared" si="52"/>
        <v>24.553455891150907</v>
      </c>
      <c r="H179" s="164">
        <f t="shared" si="53"/>
        <v>91.68545622187348</v>
      </c>
      <c r="I179" s="164">
        <f t="shared" si="54"/>
        <v>63.308808745326189</v>
      </c>
      <c r="J179" s="164">
        <f t="shared" si="55"/>
        <v>85.426056289018007</v>
      </c>
      <c r="K179" s="164" t="str">
        <f t="shared" si="41"/>
        <v>1+0.0000146724893173118i</v>
      </c>
      <c r="L179" s="164" t="str">
        <f t="shared" si="42"/>
        <v>1-4.93996465182711E-06i</v>
      </c>
      <c r="M179" s="164" t="str">
        <f t="shared" si="59"/>
        <v>1.00000000007248+9.73252466548469E-06i</v>
      </c>
      <c r="N179" s="164" t="str">
        <f t="shared" si="43"/>
        <v>1+0.109504746679805i</v>
      </c>
      <c r="O179" s="164" t="str">
        <f t="shared" si="44"/>
        <v>0.99999993217878+0.000186702467280213i</v>
      </c>
      <c r="P179" s="164" t="str">
        <f t="shared" si="60"/>
        <v>0.999979487372396+0.10969144172034i</v>
      </c>
      <c r="Q179" s="164" t="str">
        <f t="shared" si="45"/>
        <v>86.1332495962871-9.44742575718813i</v>
      </c>
      <c r="R179" s="164" t="str">
        <f t="shared" si="46"/>
        <v>280-9512.7523733191i</v>
      </c>
      <c r="S179" s="164" t="str">
        <f t="shared" si="47"/>
        <v>-31392082.831953i</v>
      </c>
      <c r="T179" s="164" t="str">
        <f t="shared" si="56"/>
        <v>279.830380111887-9509.87308952709i</v>
      </c>
      <c r="U179" s="164" t="str">
        <f t="shared" si="48"/>
        <v>-0.496826784532852+16.8843699761838i</v>
      </c>
    </row>
    <row r="180" spans="2:21" x14ac:dyDescent="0.2">
      <c r="B180" s="164">
        <f t="shared" si="57"/>
        <v>1.7099999999999849</v>
      </c>
      <c r="C180" s="164">
        <f t="shared" si="58"/>
        <v>51.286138399134714</v>
      </c>
      <c r="D180" s="164">
        <f t="shared" si="49"/>
        <v>5.1286138399134713E-2</v>
      </c>
      <c r="E180" s="164">
        <f t="shared" si="50"/>
        <v>38.754154362340422</v>
      </c>
      <c r="F180" s="164">
        <f t="shared" si="51"/>
        <v>-6.3312979440517339</v>
      </c>
      <c r="G180" s="164">
        <f t="shared" si="52"/>
        <v>24.45354345659571</v>
      </c>
      <c r="H180" s="164">
        <f t="shared" si="53"/>
        <v>91.704961421381</v>
      </c>
      <c r="I180" s="164">
        <f t="shared" si="54"/>
        <v>63.207697818936133</v>
      </c>
      <c r="J180" s="164">
        <f t="shared" si="55"/>
        <v>85.373663477329274</v>
      </c>
      <c r="K180" s="164" t="str">
        <f t="shared" si="41"/>
        <v>1+0.0000148423887362405i</v>
      </c>
      <c r="L180" s="164" t="str">
        <f t="shared" si="42"/>
        <v>1-4.99716674655846E-06i</v>
      </c>
      <c r="M180" s="164" t="str">
        <f t="shared" si="59"/>
        <v>1.00000000007417+9.84522198968204E-06i</v>
      </c>
      <c r="N180" s="164" t="str">
        <f t="shared" si="43"/>
        <v>1+0.110772751885226i</v>
      </c>
      <c r="O180" s="164" t="str">
        <f t="shared" si="44"/>
        <v>0.99999993059902+0.000188864379960295i</v>
      </c>
      <c r="P180" s="164" t="str">
        <f t="shared" si="60"/>
        <v>0.999979009571919+0.110961608577449i</v>
      </c>
      <c r="Q180" s="164" t="str">
        <f t="shared" si="45"/>
        <v>86.1094442877119-9.55418481211494i</v>
      </c>
      <c r="R180" s="164" t="str">
        <f t="shared" si="46"/>
        <v>280-9403.86079734978i</v>
      </c>
      <c r="S180" s="164" t="str">
        <f t="shared" si="47"/>
        <v>-31032740.6312542i</v>
      </c>
      <c r="T180" s="164" t="str">
        <f t="shared" si="56"/>
        <v>279.830380111369-9401.01452990161i</v>
      </c>
      <c r="U180" s="164" t="str">
        <f t="shared" si="48"/>
        <v>-0.496826784531933+16.6910962932978i</v>
      </c>
    </row>
    <row r="181" spans="2:21" x14ac:dyDescent="0.2">
      <c r="B181" s="164">
        <f t="shared" si="57"/>
        <v>1.7149999999999848</v>
      </c>
      <c r="C181" s="164">
        <f t="shared" si="58"/>
        <v>51.880003892894315</v>
      </c>
      <c r="D181" s="164">
        <f t="shared" si="49"/>
        <v>5.1880003892894315E-2</v>
      </c>
      <c r="E181" s="164">
        <f t="shared" si="50"/>
        <v>38.752928296339334</v>
      </c>
      <c r="F181" s="164">
        <f t="shared" si="51"/>
        <v>-6.4040082293943899</v>
      </c>
      <c r="G181" s="164">
        <f t="shared" si="52"/>
        <v>24.353633059874014</v>
      </c>
      <c r="H181" s="164">
        <f t="shared" si="53"/>
        <v>91.724692077884526</v>
      </c>
      <c r="I181" s="164">
        <f t="shared" si="54"/>
        <v>63.106561356213348</v>
      </c>
      <c r="J181" s="164">
        <f t="shared" si="55"/>
        <v>85.320683848490134</v>
      </c>
      <c r="K181" s="164" t="str">
        <f t="shared" si="41"/>
        <v>1+0.0000150142554977194i</v>
      </c>
      <c r="L181" s="164" t="str">
        <f t="shared" si="42"/>
        <v>1-5.05503121032932E-06i</v>
      </c>
      <c r="M181" s="164" t="str">
        <f t="shared" si="59"/>
        <v>1.0000000000759+9.95922428739008E-06i</v>
      </c>
      <c r="N181" s="164" t="str">
        <f t="shared" si="43"/>
        <v>1+0.112055439898924i</v>
      </c>
      <c r="O181" s="164" t="str">
        <f t="shared" si="44"/>
        <v>0.999999928982464+0.000191051326409369i</v>
      </c>
      <c r="P181" s="164" t="str">
        <f t="shared" si="60"/>
        <v>0.99997852064204+0.112246483267432i</v>
      </c>
      <c r="Q181" s="164" t="str">
        <f t="shared" si="45"/>
        <v>86.0850980780602-9.66208893294437i</v>
      </c>
      <c r="R181" s="164" t="str">
        <f t="shared" si="46"/>
        <v>280-9296.21569294313i</v>
      </c>
      <c r="S181" s="164" t="str">
        <f t="shared" si="47"/>
        <v>-30677511.7867125i</v>
      </c>
      <c r="T181" s="164" t="str">
        <f t="shared" si="56"/>
        <v>279.830380110838-9293.40206456915i</v>
      </c>
      <c r="U181" s="164" t="str">
        <f t="shared" si="48"/>
        <v>-0.49682678453099+16.5000349971462i</v>
      </c>
    </row>
    <row r="182" spans="2:21" x14ac:dyDescent="0.2">
      <c r="B182" s="164">
        <f t="shared" si="57"/>
        <v>1.7199999999999847</v>
      </c>
      <c r="C182" s="164">
        <f t="shared" si="58"/>
        <v>52.480746024975417</v>
      </c>
      <c r="D182" s="164">
        <f t="shared" si="49"/>
        <v>5.2480746024975419E-2</v>
      </c>
      <c r="E182" s="164">
        <f t="shared" si="50"/>
        <v>38.75167402981667</v>
      </c>
      <c r="F182" s="164">
        <f t="shared" si="51"/>
        <v>-6.4775394942412898</v>
      </c>
      <c r="G182" s="164">
        <f t="shared" si="52"/>
        <v>24.253724748367119</v>
      </c>
      <c r="H182" s="164">
        <f t="shared" si="53"/>
        <v>91.744650787923064</v>
      </c>
      <c r="I182" s="164">
        <f t="shared" si="54"/>
        <v>63.005398778183789</v>
      </c>
      <c r="J182" s="164">
        <f t="shared" si="55"/>
        <v>85.267111293681779</v>
      </c>
      <c r="K182" s="164" t="str">
        <f t="shared" si="41"/>
        <v>1+0.0000151881123825017i</v>
      </c>
      <c r="L182" s="164" t="str">
        <f t="shared" si="42"/>
        <v>1-5.11356571301168E-06i</v>
      </c>
      <c r="M182" s="164" t="str">
        <f t="shared" si="59"/>
        <v>1.00000000007767+0.00001007454666949i</v>
      </c>
      <c r="N182" s="164" t="str">
        <f t="shared" si="43"/>
        <v>1+0.113352980739806i</v>
      </c>
      <c r="O182" s="164" t="str">
        <f t="shared" si="44"/>
        <v>0.999999927328253+0.000193263596504819i</v>
      </c>
      <c r="P182" s="164" t="str">
        <f t="shared" si="60"/>
        <v>0.999978020323521+0.113546236098752i</v>
      </c>
      <c r="Q182" s="164" t="str">
        <f t="shared" si="45"/>
        <v>86.0601989968229-9.77114826476326i</v>
      </c>
      <c r="R182" s="164" t="str">
        <f t="shared" si="46"/>
        <v>280-9189.80279185739i</v>
      </c>
      <c r="S182" s="164" t="str">
        <f t="shared" si="47"/>
        <v>-30326349.2131293i</v>
      </c>
      <c r="T182" s="164" t="str">
        <f t="shared" si="56"/>
        <v>279.830380110295-9187.02142961416i</v>
      </c>
      <c r="U182" s="164" t="str">
        <f t="shared" si="48"/>
        <v>-0.496826784530026+16.3111607627614i</v>
      </c>
    </row>
    <row r="183" spans="2:21" x14ac:dyDescent="0.2">
      <c r="B183" s="164">
        <f t="shared" si="57"/>
        <v>1.7249999999999845</v>
      </c>
      <c r="C183" s="164">
        <f t="shared" si="58"/>
        <v>53.088444423096973</v>
      </c>
      <c r="D183" s="164">
        <f t="shared" si="49"/>
        <v>5.3088444423096973E-2</v>
      </c>
      <c r="E183" s="164">
        <f t="shared" si="50"/>
        <v>38.750390922563781</v>
      </c>
      <c r="F183" s="164">
        <f t="shared" si="51"/>
        <v>-6.5519005208333372</v>
      </c>
      <c r="G183" s="164">
        <f t="shared" si="52"/>
        <v>24.15381857055565</v>
      </c>
      <c r="H183" s="164">
        <f t="shared" si="53"/>
        <v>91.764840177606615</v>
      </c>
      <c r="I183" s="164">
        <f t="shared" si="54"/>
        <v>62.904209493119431</v>
      </c>
      <c r="J183" s="164">
        <f t="shared" si="55"/>
        <v>85.212939656773273</v>
      </c>
      <c r="K183" s="164" t="str">
        <f t="shared" si="41"/>
        <v>1+0.0000153639824351291i</v>
      </c>
      <c r="L183" s="164" t="str">
        <f t="shared" si="42"/>
        <v>1-5.17277801329049E-06i</v>
      </c>
      <c r="M183" s="164" t="str">
        <f t="shared" si="59"/>
        <v>1.00000000007947+0.0000101912044218386i</v>
      </c>
      <c r="N183" s="164" t="str">
        <f t="shared" si="43"/>
        <v>1+0.114665546395506i</v>
      </c>
      <c r="O183" s="164" t="str">
        <f t="shared" si="44"/>
        <v>0.999999925635511+0.00019550148348065i</v>
      </c>
      <c r="P183" s="164" t="str">
        <f t="shared" si="60"/>
        <v>0.999977508351087+0.114861039351942i</v>
      </c>
      <c r="Q183" s="164" t="str">
        <f t="shared" si="45"/>
        <v>86.0347348234432-9.88137296584989i</v>
      </c>
      <c r="R183" s="164" t="str">
        <f t="shared" si="46"/>
        <v>280-9084.60798917755i</v>
      </c>
      <c r="S183" s="164" t="str">
        <f t="shared" si="47"/>
        <v>-29979206.364286i</v>
      </c>
      <c r="T183" s="164" t="str">
        <f t="shared" si="56"/>
        <v>279.83038010974-9081.85852439855i</v>
      </c>
      <c r="U183" s="164" t="str">
        <f t="shared" si="48"/>
        <v>-0.49682678452904+16.1244485550679i</v>
      </c>
    </row>
    <row r="184" spans="2:21" x14ac:dyDescent="0.2">
      <c r="B184" s="164">
        <f t="shared" si="57"/>
        <v>1.7299999999999844</v>
      </c>
      <c r="C184" s="164">
        <f t="shared" si="58"/>
        <v>53.703179637023361</v>
      </c>
      <c r="D184" s="164">
        <f t="shared" si="49"/>
        <v>5.3703179637023361E-2</v>
      </c>
      <c r="E184" s="164">
        <f t="shared" si="50"/>
        <v>38.749078320230105</v>
      </c>
      <c r="F184" s="164">
        <f t="shared" si="51"/>
        <v>-6.6271001683841257</v>
      </c>
      <c r="G184" s="164">
        <f t="shared" si="52"/>
        <v>24.053914576045621</v>
      </c>
      <c r="H184" s="164">
        <f t="shared" si="53"/>
        <v>91.785262902941113</v>
      </c>
      <c r="I184" s="164">
        <f t="shared" si="54"/>
        <v>62.802992896275725</v>
      </c>
      <c r="J184" s="164">
        <f t="shared" si="55"/>
        <v>85.158162734556981</v>
      </c>
      <c r="K184" s="164" t="str">
        <f t="shared" si="41"/>
        <v>1+0.0000155418889669865i</v>
      </c>
      <c r="L184" s="164" t="str">
        <f t="shared" si="42"/>
        <v>1-5.23267595969199E-06i</v>
      </c>
      <c r="M184" s="164" t="str">
        <f t="shared" si="59"/>
        <v>1.00000000008133+0.0000103092130072945i</v>
      </c>
      <c r="N184" s="164" t="str">
        <f t="shared" si="43"/>
        <v>1+0.115993310845179i</v>
      </c>
      <c r="O184" s="164" t="str">
        <f t="shared" si="44"/>
        <v>0.999999923903339+0.000197765283966357i</v>
      </c>
      <c r="P184" s="164" t="str">
        <f t="shared" si="60"/>
        <v>0.999976984453282+0.116191067302442i</v>
      </c>
      <c r="Q184" s="164" t="str">
        <f t="shared" si="45"/>
        <v>86.0086930827936-9.9927732044585i</v>
      </c>
      <c r="R184" s="164" t="str">
        <f t="shared" si="46"/>
        <v>280-8980.61734144669i</v>
      </c>
      <c r="S184" s="164" t="str">
        <f t="shared" si="47"/>
        <v>-29636037.226774i</v>
      </c>
      <c r="T184" s="164" t="str">
        <f t="shared" si="56"/>
        <v>279.830380109172-8977.89940969335i</v>
      </c>
      <c r="U184" s="164" t="str">
        <f t="shared" si="48"/>
        <v>-0.496826784528032+15.9398736255652i</v>
      </c>
    </row>
    <row r="185" spans="2:21" x14ac:dyDescent="0.2">
      <c r="B185" s="164">
        <f t="shared" si="57"/>
        <v>1.7349999999999843</v>
      </c>
      <c r="C185" s="164">
        <f t="shared" si="58"/>
        <v>54.325033149241385</v>
      </c>
      <c r="D185" s="164">
        <f t="shared" si="49"/>
        <v>5.4325033149241385E-2</v>
      </c>
      <c r="E185" s="164">
        <f t="shared" si="50"/>
        <v>38.747735554028154</v>
      </c>
      <c r="F185" s="164">
        <f t="shared" si="51"/>
        <v>-6.7031473731449376</v>
      </c>
      <c r="G185" s="164">
        <f t="shared" si="52"/>
        <v>23.954012815593586</v>
      </c>
      <c r="H185" s="164">
        <f t="shared" si="53"/>
        <v>91.805921650156876</v>
      </c>
      <c r="I185" s="164">
        <f t="shared" si="54"/>
        <v>62.70174836962174</v>
      </c>
      <c r="J185" s="164">
        <f t="shared" si="55"/>
        <v>85.102774277011932</v>
      </c>
      <c r="K185" s="164" t="str">
        <f t="shared" si="41"/>
        <v>1+0.0000157218555593922i</v>
      </c>
      <c r="L185" s="164" t="str">
        <f t="shared" si="42"/>
        <v>1-5.29326749162411E-06i</v>
      </c>
      <c r="M185" s="164" t="str">
        <f t="shared" si="59"/>
        <v>1.00000000008322+0.0000104285880677681i</v>
      </c>
      <c r="N185" s="164" t="str">
        <f t="shared" si="43"/>
        <v>1+0.117336450082565i</v>
      </c>
      <c r="O185" s="164" t="str">
        <f t="shared" si="44"/>
        <v>0.99999992213082+0.000200055298026241i</v>
      </c>
      <c r="P185" s="164" t="str">
        <f t="shared" si="60"/>
        <v>0.999976448352329+0.117536496243698i</v>
      </c>
      <c r="Q185" s="164" t="str">
        <f t="shared" si="45"/>
        <v>85.9820610405921-10.1053591554638i</v>
      </c>
      <c r="R185" s="164" t="str">
        <f t="shared" si="46"/>
        <v>280-8877.81706481686i</v>
      </c>
      <c r="S185" s="164" t="str">
        <f t="shared" si="47"/>
        <v>-29296796.3138957i</v>
      </c>
      <c r="T185" s="164" t="str">
        <f t="shared" si="56"/>
        <v>279.830380108591-8875.13030583026i</v>
      </c>
      <c r="U185" s="164" t="str">
        <f t="shared" si="48"/>
        <v>-0.496826784527+15.7574115090458i</v>
      </c>
    </row>
    <row r="186" spans="2:21" x14ac:dyDescent="0.2">
      <c r="B186" s="164">
        <f t="shared" si="57"/>
        <v>1.7399999999999842</v>
      </c>
      <c r="C186" s="164">
        <f t="shared" si="58"/>
        <v>54.954087385760467</v>
      </c>
      <c r="D186" s="164">
        <f t="shared" si="49"/>
        <v>5.4954087385760464E-2</v>
      </c>
      <c r="E186" s="164">
        <f t="shared" si="50"/>
        <v>38.74636194043498</v>
      </c>
      <c r="F186" s="164">
        <f t="shared" si="51"/>
        <v>-6.7800511484439303</v>
      </c>
      <c r="G186" s="164">
        <f t="shared" si="52"/>
        <v>23.854113341134276</v>
      </c>
      <c r="H186" s="164">
        <f t="shared" si="53"/>
        <v>91.826819136039688</v>
      </c>
      <c r="I186" s="164">
        <f t="shared" si="54"/>
        <v>62.60047528156926</v>
      </c>
      <c r="J186" s="164">
        <f t="shared" si="55"/>
        <v>85.046767987595757</v>
      </c>
      <c r="K186" s="164" t="str">
        <f t="shared" si="41"/>
        <v>1+0.0000159039060667229i</v>
      </c>
      <c r="L186" s="164" t="str">
        <f t="shared" si="42"/>
        <v>1-5.35456064042878E-06i</v>
      </c>
      <c r="M186" s="164" t="str">
        <f t="shared" si="59"/>
        <v>1.00000000008516+0.0000105493454262941i</v>
      </c>
      <c r="N186" s="164" t="str">
        <f t="shared" si="43"/>
        <v>1+0.118695142139315i</v>
      </c>
      <c r="O186" s="164" t="str">
        <f t="shared" si="44"/>
        <v>0.999999920317014+0.000202371829199186i</v>
      </c>
      <c r="P186" s="164" t="str">
        <f t="shared" si="60"/>
        <v>0.999975899763982+0.118897504510531i</v>
      </c>
      <c r="Q186" s="164" t="str">
        <f t="shared" si="45"/>
        <v>85.9548256987887-10.2191409968645i</v>
      </c>
      <c r="R186" s="164" t="str">
        <f t="shared" si="46"/>
        <v>280-8776.19353322291i</v>
      </c>
      <c r="S186" s="164" t="str">
        <f t="shared" si="47"/>
        <v>-28961438.6596356i</v>
      </c>
      <c r="T186" s="164" t="str">
        <f t="shared" si="56"/>
        <v>279.830380107996-8773.53759087606i</v>
      </c>
      <c r="U186" s="164" t="str">
        <f t="shared" si="48"/>
        <v>-0.496826784525944+15.5770380203543i</v>
      </c>
    </row>
    <row r="187" spans="2:21" x14ac:dyDescent="0.2">
      <c r="B187" s="164">
        <f t="shared" si="57"/>
        <v>1.7449999999999841</v>
      </c>
      <c r="C187" s="164">
        <f t="shared" si="58"/>
        <v>55.590425727038344</v>
      </c>
      <c r="D187" s="164">
        <f t="shared" si="49"/>
        <v>5.5590425727038345E-2</v>
      </c>
      <c r="E187" s="164">
        <f t="shared" si="50"/>
        <v>38.744956780886767</v>
      </c>
      <c r="F187" s="164">
        <f t="shared" si="51"/>
        <v>-6.8578205846980298</v>
      </c>
      <c r="G187" s="164">
        <f t="shared" si="52"/>
        <v>23.754216205806816</v>
      </c>
      <c r="H187" s="164">
        <f t="shared" si="53"/>
        <v>91.847958108265743</v>
      </c>
      <c r="I187" s="164">
        <f t="shared" si="54"/>
        <v>62.49917298669358</v>
      </c>
      <c r="J187" s="164">
        <f t="shared" si="55"/>
        <v>84.990137523567711</v>
      </c>
      <c r="K187" s="164" t="str">
        <f t="shared" si="41"/>
        <v>1+0.0000160880646195762i</v>
      </c>
      <c r="L187" s="164" t="str">
        <f t="shared" si="42"/>
        <v>1-5.41656353044648E-06i</v>
      </c>
      <c r="M187" s="164" t="str">
        <f t="shared" si="59"/>
        <v>1.00000000008714+0.0000106715010891297i</v>
      </c>
      <c r="N187" s="164" t="str">
        <f t="shared" si="43"/>
        <v>1+0.120069567108589i</v>
      </c>
      <c r="O187" s="164" t="str">
        <f t="shared" si="44"/>
        <v>0.999999918460959+0.00020471518453889i</v>
      </c>
      <c r="P187" s="164" t="str">
        <f t="shared" si="60"/>
        <v>0.999975338397371+0.120274272502771i</v>
      </c>
      <c r="Q187" s="164" t="str">
        <f t="shared" si="45"/>
        <v>85.9269737908908-10.3341289061371i</v>
      </c>
      <c r="R187" s="164" t="str">
        <f t="shared" si="46"/>
        <v>280-8675.73327657572i</v>
      </c>
      <c r="S187" s="164" t="str">
        <f t="shared" si="47"/>
        <v>-28629919.8126999i</v>
      </c>
      <c r="T187" s="164" t="str">
        <f t="shared" si="56"/>
        <v>279.830380107386-8673.10779882632i</v>
      </c>
      <c r="U187" s="164" t="str">
        <f t="shared" si="48"/>
        <v>-0.496826784524861+15.3987292511798i</v>
      </c>
    </row>
    <row r="188" spans="2:21" x14ac:dyDescent="0.2">
      <c r="B188" s="164">
        <f t="shared" si="57"/>
        <v>1.749999999999984</v>
      </c>
      <c r="C188" s="164">
        <f t="shared" si="58"/>
        <v>56.234132519032869</v>
      </c>
      <c r="D188" s="164">
        <f t="shared" si="49"/>
        <v>5.6234132519032871E-2</v>
      </c>
      <c r="E188" s="164">
        <f t="shared" si="50"/>
        <v>38.743519361469019</v>
      </c>
      <c r="F188" s="164">
        <f t="shared" si="51"/>
        <v>-6.9364648493970424</v>
      </c>
      <c r="G188" s="164">
        <f t="shared" si="52"/>
        <v>23.654321463983301</v>
      </c>
      <c r="H188" s="164">
        <f t="shared" si="53"/>
        <v>91.869341345739088</v>
      </c>
      <c r="I188" s="164">
        <f t="shared" si="54"/>
        <v>62.39784082545232</v>
      </c>
      <c r="J188" s="164">
        <f t="shared" si="55"/>
        <v>84.932876496342047</v>
      </c>
      <c r="K188" s="164" t="str">
        <f t="shared" si="41"/>
        <v>1+0.0000162743556279689i</v>
      </c>
      <c r="L188" s="164" t="str">
        <f t="shared" si="42"/>
        <v>1-5.47928438009312E-06i</v>
      </c>
      <c r="M188" s="164" t="str">
        <f t="shared" si="59"/>
        <v>1.00000000008917+0.0000107950712478758i</v>
      </c>
      <c r="N188" s="164" t="str">
        <f t="shared" si="43"/>
        <v>1+0.121459907168929i</v>
      </c>
      <c r="O188" s="164" t="str">
        <f t="shared" si="44"/>
        <v>0.999999916561671+0.000207085674654565i</v>
      </c>
      <c r="P188" s="164" t="str">
        <f t="shared" si="60"/>
        <v>0.999974763954851+0.121666982709172i</v>
      </c>
      <c r="Q188" s="164" t="str">
        <f t="shared" si="45"/>
        <v>85.8984917772543-10.4503330564395i</v>
      </c>
      <c r="R188" s="164" t="str">
        <f t="shared" si="46"/>
        <v>280-8576.42297897713i</v>
      </c>
      <c r="S188" s="164" t="str">
        <f t="shared" si="47"/>
        <v>-28302195.8306244i</v>
      </c>
      <c r="T188" s="164" t="str">
        <f t="shared" si="56"/>
        <v>279.830380106763-8573.82761782097i</v>
      </c>
      <c r="U188" s="164" t="str">
        <f t="shared" si="48"/>
        <v>-0.496826784523755+15.2224615668883i</v>
      </c>
    </row>
    <row r="189" spans="2:21" x14ac:dyDescent="0.2">
      <c r="B189" s="164">
        <f t="shared" si="57"/>
        <v>1.7549999999999839</v>
      </c>
      <c r="C189" s="164">
        <f t="shared" si="58"/>
        <v>56.885293084382077</v>
      </c>
      <c r="D189" s="164">
        <f t="shared" si="49"/>
        <v>5.6885293084382074E-2</v>
      </c>
      <c r="E189" s="164">
        <f t="shared" si="50"/>
        <v>38.742048952600776</v>
      </c>
      <c r="F189" s="164">
        <f t="shared" si="51"/>
        <v>-7.015993187058311</v>
      </c>
      <c r="G189" s="164">
        <f t="shared" si="52"/>
        <v>23.554429171296825</v>
      </c>
      <c r="H189" s="164">
        <f t="shared" si="53"/>
        <v>91.890971658932841</v>
      </c>
      <c r="I189" s="164">
        <f t="shared" si="54"/>
        <v>62.2964781238976</v>
      </c>
      <c r="J189" s="164">
        <f t="shared" si="55"/>
        <v>84.874978471874527</v>
      </c>
      <c r="K189" s="164" t="str">
        <f t="shared" si="41"/>
        <v>1+0.0000164628037845723i</v>
      </c>
      <c r="L189" s="164" t="str">
        <f t="shared" si="42"/>
        <v>1-5.54273150294938E-06i</v>
      </c>
      <c r="M189" s="164" t="str">
        <f t="shared" si="59"/>
        <v>1.00000000009125+0.0000109200722816229i</v>
      </c>
      <c r="N189" s="164" t="str">
        <f t="shared" si="43"/>
        <v>1+0.122866346608403i</v>
      </c>
      <c r="O189" s="164" t="str">
        <f t="shared" si="44"/>
        <v>0.999999914618142+0.000209483613752108i</v>
      </c>
      <c r="P189" s="164" t="str">
        <f t="shared" si="60"/>
        <v>0.999974176131846+0.123075819731598i</v>
      </c>
      <c r="Q189" s="164" t="str">
        <f t="shared" si="45"/>
        <v>85.8693658403261-10.5677636126572i</v>
      </c>
      <c r="R189" s="164" t="str">
        <f t="shared" si="46"/>
        <v>280-8478.2494769547i</v>
      </c>
      <c r="S189" s="164" t="str">
        <f t="shared" si="47"/>
        <v>-27978223.2739505i</v>
      </c>
      <c r="T189" s="164" t="str">
        <f t="shared" si="56"/>
        <v>279.830380106125-8475.68388837946i</v>
      </c>
      <c r="U189" s="164" t="str">
        <f t="shared" si="48"/>
        <v>-0.496826784522622+15.0482116033891i</v>
      </c>
    </row>
    <row r="190" spans="2:21" x14ac:dyDescent="0.2">
      <c r="B190" s="164">
        <f t="shared" si="57"/>
        <v>1.7599999999999838</v>
      </c>
      <c r="C190" s="164">
        <f t="shared" si="58"/>
        <v>57.543993733713549</v>
      </c>
      <c r="D190" s="164">
        <f t="shared" si="49"/>
        <v>5.754399373371355E-2</v>
      </c>
      <c r="E190" s="164">
        <f t="shared" si="50"/>
        <v>38.740544808713587</v>
      </c>
      <c r="F190" s="164">
        <f t="shared" si="51"/>
        <v>-7.0964149191512762</v>
      </c>
      <c r="G190" s="164">
        <f t="shared" si="52"/>
        <v>23.454539384670742</v>
      </c>
      <c r="H190" s="164">
        <f t="shared" si="53"/>
        <v>91.912851890233341</v>
      </c>
      <c r="I190" s="164">
        <f t="shared" si="54"/>
        <v>62.195084193384332</v>
      </c>
      <c r="J190" s="164">
        <f t="shared" si="55"/>
        <v>84.816436971082069</v>
      </c>
      <c r="K190" s="164" t="str">
        <f t="shared" si="41"/>
        <v>1+0.0000166534340679854i</v>
      </c>
      <c r="L190" s="164" t="str">
        <f t="shared" si="42"/>
        <v>1-5.60691330886268E-06i</v>
      </c>
      <c r="M190" s="164" t="str">
        <f t="shared" si="59"/>
        <v>1.00000000009337+0.0000110465207591227i</v>
      </c>
      <c r="N190" s="164" t="str">
        <f t="shared" si="43"/>
        <v>1+0.124289071849036i</v>
      </c>
      <c r="O190" s="164" t="str">
        <f t="shared" si="44"/>
        <v>0.999999912629343+0.000211909319675748i</v>
      </c>
      <c r="P190" s="164" t="str">
        <f t="shared" si="60"/>
        <v>0.999973574616684+0.124500970309494i</v>
      </c>
      <c r="Q190" s="164" t="str">
        <f t="shared" si="45"/>
        <v>85.8395818798487-10.6864307272894i</v>
      </c>
      <c r="R190" s="164" t="str">
        <f t="shared" si="46"/>
        <v>280-8381.19975771715i</v>
      </c>
      <c r="S190" s="164" t="str">
        <f t="shared" si="47"/>
        <v>-27657959.2004666i</v>
      </c>
      <c r="T190" s="164" t="str">
        <f t="shared" si="56"/>
        <v>279.830380105474-8378.66360165684i</v>
      </c>
      <c r="U190" s="164" t="str">
        <f t="shared" si="48"/>
        <v>-0.496826784521466+14.8759562640382i</v>
      </c>
    </row>
    <row r="191" spans="2:21" x14ac:dyDescent="0.2">
      <c r="B191" s="164">
        <f t="shared" si="57"/>
        <v>1.7649999999999837</v>
      </c>
      <c r="C191" s="164">
        <f t="shared" si="58"/>
        <v>58.210321777084971</v>
      </c>
      <c r="D191" s="164">
        <f t="shared" si="49"/>
        <v>5.8210321777084968E-2</v>
      </c>
      <c r="E191" s="164">
        <f t="shared" si="50"/>
        <v>38.739006167925211</v>
      </c>
      <c r="F191" s="164">
        <f t="shared" si="51"/>
        <v>-7.1777394439898226</v>
      </c>
      <c r="G191" s="164">
        <f t="shared" si="52"/>
        <v>23.354652162348625</v>
      </c>
      <c r="H191" s="164">
        <f t="shared" si="53"/>
        <v>91.934984914287597</v>
      </c>
      <c r="I191" s="164">
        <f t="shared" si="54"/>
        <v>62.09365833027384</v>
      </c>
      <c r="J191" s="164">
        <f t="shared" si="55"/>
        <v>84.757245470297775</v>
      </c>
      <c r="K191" s="164" t="str">
        <f t="shared" si="41"/>
        <v>1+0.0000168462717460459i</v>
      </c>
      <c r="L191" s="164" t="str">
        <f t="shared" si="42"/>
        <v>1-5.67183830506187E-06i</v>
      </c>
      <c r="M191" s="164" t="str">
        <f t="shared" si="59"/>
        <v>1.00000000009555+0.000011174433440984i</v>
      </c>
      <c r="N191" s="164" t="str">
        <f t="shared" si="43"/>
        <v>1+0.125728271471517i</v>
      </c>
      <c r="O191" s="164" t="str">
        <f t="shared" si="44"/>
        <v>0.999999910594219+0.00021436311395018i</v>
      </c>
      <c r="P191" s="164" t="str">
        <f t="shared" si="60"/>
        <v>0.999972959090435+0.125942623344633i</v>
      </c>
      <c r="Q191" s="164" t="str">
        <f t="shared" si="45"/>
        <v>85.8091255080282-10.8063445361689i</v>
      </c>
      <c r="R191" s="164" t="str">
        <f t="shared" si="46"/>
        <v>280-8285.26095742928i</v>
      </c>
      <c r="S191" s="164" t="str">
        <f t="shared" si="47"/>
        <v>-27341361.1595166i</v>
      </c>
      <c r="T191" s="164" t="str">
        <f t="shared" si="56"/>
        <v>279.830380104806-8282.75389771918i</v>
      </c>
      <c r="U191" s="164" t="str">
        <f t="shared" si="48"/>
        <v>-0.49682678452028+14.7056727165771i</v>
      </c>
    </row>
    <row r="192" spans="2:21" x14ac:dyDescent="0.2">
      <c r="B192" s="164">
        <f t="shared" si="57"/>
        <v>1.7699999999999836</v>
      </c>
      <c r="C192" s="164">
        <f t="shared" si="58"/>
        <v>58.884365535556697</v>
      </c>
      <c r="D192" s="164">
        <f t="shared" si="49"/>
        <v>5.8884365535556697E-2</v>
      </c>
      <c r="E192" s="164">
        <f t="shared" si="50"/>
        <v>38.73743225170702</v>
      </c>
      <c r="F192" s="164">
        <f t="shared" si="51"/>
        <v>-7.2599762365922507</v>
      </c>
      <c r="G192" s="164">
        <f t="shared" si="52"/>
        <v>23.25476756392435</v>
      </c>
      <c r="H192" s="164">
        <f t="shared" si="53"/>
        <v>91.957373638354085</v>
      </c>
      <c r="I192" s="164">
        <f t="shared" si="54"/>
        <v>61.992199815631366</v>
      </c>
      <c r="J192" s="164">
        <f t="shared" si="55"/>
        <v>84.697397401761833</v>
      </c>
      <c r="K192" s="164" t="str">
        <f t="shared" si="41"/>
        <v>1+0.000017041342379179i</v>
      </c>
      <c r="L192" s="164" t="str">
        <f t="shared" si="42"/>
        <v>1-5.73751509728487E-06i</v>
      </c>
      <c r="M192" s="164" t="str">
        <f t="shared" si="59"/>
        <v>1.00000000009777+0.0000113038272818941i</v>
      </c>
      <c r="N192" s="164" t="str">
        <f t="shared" si="43"/>
        <v>1+0.127184136240197i</v>
      </c>
      <c r="O192" s="164" t="str">
        <f t="shared" si="44"/>
        <v>0.999999908511691+0.000216845321823175i</v>
      </c>
      <c r="P192" s="164" t="str">
        <f t="shared" si="60"/>
        <v>0.999972329226737+0.127400969926159i</v>
      </c>
      <c r="Q192" s="164" t="str">
        <f t="shared" si="45"/>
        <v>85.7779820446584-10.9275151540115i</v>
      </c>
      <c r="R192" s="164" t="str">
        <f t="shared" si="46"/>
        <v>280-8190.42035950699i</v>
      </c>
      <c r="S192" s="164" t="str">
        <f t="shared" si="47"/>
        <v>-27028387.1863731i</v>
      </c>
      <c r="T192" s="164" t="str">
        <f t="shared" si="56"/>
        <v>279.830380104123-8187.94206383904i</v>
      </c>
      <c r="U192" s="164" t="str">
        <f t="shared" si="48"/>
        <v>-0.496826784519068+14.5373383901058i</v>
      </c>
    </row>
    <row r="193" spans="2:21" x14ac:dyDescent="0.2">
      <c r="B193" s="164">
        <f t="shared" si="57"/>
        <v>1.7749999999999835</v>
      </c>
      <c r="C193" s="164">
        <f t="shared" si="58"/>
        <v>59.566214352898818</v>
      </c>
      <c r="D193" s="164">
        <f t="shared" si="49"/>
        <v>5.9566214352898821E-2</v>
      </c>
      <c r="E193" s="164">
        <f t="shared" si="50"/>
        <v>38.735822264546826</v>
      </c>
      <c r="F193" s="164">
        <f t="shared" si="51"/>
        <v>-7.3431348485064367</v>
      </c>
      <c r="G193" s="164">
        <f t="shared" si="52"/>
        <v>23.154885650373839</v>
      </c>
      <c r="H193" s="164">
        <f t="shared" si="53"/>
        <v>91.980021002656642</v>
      </c>
      <c r="I193" s="164">
        <f t="shared" si="54"/>
        <v>61.890707914920668</v>
      </c>
      <c r="J193" s="164">
        <f t="shared" si="55"/>
        <v>84.636886154150204</v>
      </c>
      <c r="K193" s="164" t="str">
        <f t="shared" si="41"/>
        <v>1+0.000017238671823786i</v>
      </c>
      <c r="L193" s="164" t="str">
        <f t="shared" si="42"/>
        <v>1-5.80395239091936E-06i</v>
      </c>
      <c r="M193" s="164" t="str">
        <f t="shared" si="59"/>
        <v>1.00000000010005+0.0000114347194328666i</v>
      </c>
      <c r="N193" s="164" t="str">
        <f t="shared" si="43"/>
        <v>1+0.128656859128375i</v>
      </c>
      <c r="O193" s="164" t="str">
        <f t="shared" si="44"/>
        <v>0.999999906380655+0.0002193562723087i</v>
      </c>
      <c r="P193" s="164" t="str">
        <f t="shared" si="60"/>
        <v>0.99997168469163+0.128876203355913i</v>
      </c>
      <c r="Q193" s="164" t="str">
        <f t="shared" si="45"/>
        <v>85.7461365122206-11.0499526697905i</v>
      </c>
      <c r="R193" s="164" t="str">
        <f t="shared" si="46"/>
        <v>280-8096.66539293188i</v>
      </c>
      <c r="S193" s="164" t="str">
        <f t="shared" si="47"/>
        <v>-26718995.7966751i</v>
      </c>
      <c r="T193" s="164" t="str">
        <f t="shared" si="56"/>
        <v>279.830380103424-8094.2155328107i</v>
      </c>
      <c r="U193" s="164" t="str">
        <f t="shared" si="48"/>
        <v>-0.496826784517827+14.370930972092i</v>
      </c>
    </row>
    <row r="194" spans="2:21" x14ac:dyDescent="0.2">
      <c r="B194" s="164">
        <f t="shared" si="57"/>
        <v>1.7799999999999834</v>
      </c>
      <c r="C194" s="164">
        <f t="shared" si="58"/>
        <v>60.255958607433463</v>
      </c>
      <c r="D194" s="164">
        <f t="shared" si="49"/>
        <v>6.0255958607433463E-2</v>
      </c>
      <c r="E194" s="164">
        <f t="shared" si="50"/>
        <v>38.734175393605078</v>
      </c>
      <c r="F194" s="164">
        <f t="shared" si="51"/>
        <v>-7.427224907599947</v>
      </c>
      <c r="G194" s="164">
        <f t="shared" si="52"/>
        <v>23.055006484086181</v>
      </c>
      <c r="H194" s="164">
        <f t="shared" si="53"/>
        <v>92.002929980741825</v>
      </c>
      <c r="I194" s="164">
        <f t="shared" si="54"/>
        <v>61.789181877691263</v>
      </c>
      <c r="J194" s="164">
        <f t="shared" si="55"/>
        <v>84.575705073141876</v>
      </c>
      <c r="K194" s="164" t="str">
        <f t="shared" si="41"/>
        <v>1+0.0000174382862356709i</v>
      </c>
      <c r="L194" s="164" t="str">
        <f t="shared" si="42"/>
        <v>1-5.87115899215663E-06i</v>
      </c>
      <c r="M194" s="164" t="str">
        <f t="shared" si="59"/>
        <v>1.00000000010238+0.0000115671272435143i</v>
      </c>
      <c r="N194" s="164" t="str">
        <f t="shared" si="43"/>
        <v>1+0.130146635343875i</v>
      </c>
      <c r="O194" s="164" t="str">
        <f t="shared" si="44"/>
        <v>0.99999990419998+0.00022189629823052i</v>
      </c>
      <c r="P194" s="164" t="str">
        <f t="shared" si="60"/>
        <v>0.99997102514337+0.130368519174055i</v>
      </c>
      <c r="Q194" s="164" t="str">
        <f t="shared" si="45"/>
        <v>85.7135736309419-11.1736671419305i</v>
      </c>
      <c r="R194" s="164" t="str">
        <f t="shared" si="46"/>
        <v>280-8003.98363058451i</v>
      </c>
      <c r="S194" s="164" t="str">
        <f t="shared" si="47"/>
        <v>-26413145.980929i</v>
      </c>
      <c r="T194" s="164" t="str">
        <f t="shared" si="56"/>
        <v>279.830380102708-8001.56188128374i</v>
      </c>
      <c r="U194" s="164" t="str">
        <f t="shared" si="48"/>
        <v>-0.496826784516555+14.2064284054123i</v>
      </c>
    </row>
    <row r="195" spans="2:21" x14ac:dyDescent="0.2">
      <c r="B195" s="164">
        <f t="shared" si="57"/>
        <v>1.7849999999999833</v>
      </c>
      <c r="C195" s="164">
        <f t="shared" si="58"/>
        <v>60.953689724014581</v>
      </c>
      <c r="D195" s="164">
        <f t="shared" si="49"/>
        <v>6.0953689724014583E-2</v>
      </c>
      <c r="E195" s="164">
        <f t="shared" si="50"/>
        <v>38.732490808366123</v>
      </c>
      <c r="F195" s="164">
        <f t="shared" si="51"/>
        <v>-7.5122561178127318</v>
      </c>
      <c r="G195" s="164">
        <f t="shared" si="52"/>
        <v>22.955130128897103</v>
      </c>
      <c r="H195" s="164">
        <f t="shared" si="53"/>
        <v>92.026103579839386</v>
      </c>
      <c r="I195" s="164">
        <f t="shared" si="54"/>
        <v>61.687620937263226</v>
      </c>
      <c r="J195" s="164">
        <f t="shared" si="55"/>
        <v>84.513847462026661</v>
      </c>
      <c r="K195" s="164" t="str">
        <f t="shared" si="41"/>
        <v>1+0.0000176402120735079i</v>
      </c>
      <c r="L195" s="164" t="str">
        <f t="shared" si="42"/>
        <v>1-0.0000059391438091589i</v>
      </c>
      <c r="M195" s="164" t="str">
        <f t="shared" si="59"/>
        <v>1.00000000010477+0.000011701068264349i</v>
      </c>
      <c r="N195" s="164" t="str">
        <f t="shared" si="43"/>
        <v>1+0.131653662354919i</v>
      </c>
      <c r="O195" s="164" t="str">
        <f t="shared" si="44"/>
        <v>0.999999901968511+0.000224465736266321i</v>
      </c>
      <c r="P195" s="164" t="str">
        <f t="shared" si="60"/>
        <v>0.999970350232258+0.131878115184981i</v>
      </c>
      <c r="Q195" s="164" t="str">
        <f t="shared" si="45"/>
        <v>85.6802778138313-11.2986685933161i</v>
      </c>
      <c r="R195" s="164" t="str">
        <f t="shared" si="46"/>
        <v>280-7912.36278759782i</v>
      </c>
      <c r="S195" s="164" t="str">
        <f t="shared" si="47"/>
        <v>-26110797.1990728i</v>
      </c>
      <c r="T195" s="164" t="str">
        <f t="shared" si="56"/>
        <v>279.830380101976-7909.96882811724i</v>
      </c>
      <c r="U195" s="164" t="str">
        <f t="shared" si="48"/>
        <v>-0.496826784515256+14.04380888543i</v>
      </c>
    </row>
    <row r="196" spans="2:21" x14ac:dyDescent="0.2">
      <c r="B196" s="164">
        <f t="shared" si="57"/>
        <v>1.7899999999999832</v>
      </c>
      <c r="C196" s="164">
        <f t="shared" si="58"/>
        <v>61.659500186145848</v>
      </c>
      <c r="D196" s="164">
        <f t="shared" si="49"/>
        <v>6.1659500186145848E-2</v>
      </c>
      <c r="E196" s="164">
        <f t="shared" si="50"/>
        <v>38.730767660283206</v>
      </c>
      <c r="F196" s="164">
        <f t="shared" si="51"/>
        <v>-7.5982382588712118</v>
      </c>
      <c r="G196" s="164">
        <f t="shared" si="52"/>
        <v>22.855256650121643</v>
      </c>
      <c r="H196" s="164">
        <f t="shared" si="53"/>
        <v>92.049544841226108</v>
      </c>
      <c r="I196" s="164">
        <f t="shared" si="54"/>
        <v>61.586024310404852</v>
      </c>
      <c r="J196" s="164">
        <f t="shared" si="55"/>
        <v>84.451306582354903</v>
      </c>
      <c r="K196" s="164" t="str">
        <f t="shared" si="41"/>
        <v>1+0.000017844476102348i</v>
      </c>
      <c r="L196" s="164" t="str">
        <f t="shared" si="42"/>
        <v>1-6.00791585324002E-06i</v>
      </c>
      <c r="M196" s="164" t="str">
        <f t="shared" si="59"/>
        <v>1.00000000010721+0.000011836560249108i</v>
      </c>
      <c r="N196" s="164" t="str">
        <f t="shared" si="43"/>
        <v>1+0.133178139916306i</v>
      </c>
      <c r="O196" s="164" t="str">
        <f t="shared" si="44"/>
        <v>0.999999899685064+0.000227064926992331i</v>
      </c>
      <c r="P196" s="164" t="str">
        <f t="shared" si="60"/>
        <v>0.999969659600447+0.133405191483542i</v>
      </c>
      <c r="Q196" s="164" t="str">
        <f t="shared" si="45"/>
        <v>85.6462331616842-11.4249670061091i</v>
      </c>
      <c r="R196" s="164" t="str">
        <f t="shared" si="46"/>
        <v>280-7821.79071972826i</v>
      </c>
      <c r="S196" s="164" t="str">
        <f t="shared" si="47"/>
        <v>-25811909.3751031i</v>
      </c>
      <c r="T196" s="164" t="str">
        <f t="shared" si="56"/>
        <v>279.830380101227-7819.42423275113i</v>
      </c>
      <c r="U196" s="164" t="str">
        <f t="shared" si="48"/>
        <v>-0.496826784513926+13.8830508571038i</v>
      </c>
    </row>
    <row r="197" spans="2:21" x14ac:dyDescent="0.2">
      <c r="B197" s="164">
        <f t="shared" si="57"/>
        <v>1.7949999999999831</v>
      </c>
      <c r="C197" s="164">
        <f t="shared" si="58"/>
        <v>62.373483548239527</v>
      </c>
      <c r="D197" s="164">
        <f t="shared" si="49"/>
        <v>6.2373483548239524E-2</v>
      </c>
      <c r="E197" s="164">
        <f t="shared" si="50"/>
        <v>38.729005082418368</v>
      </c>
      <c r="F197" s="164">
        <f t="shared" si="51"/>
        <v>-7.685181185963728</v>
      </c>
      <c r="G197" s="164">
        <f t="shared" si="52"/>
        <v>22.755386114588461</v>
      </c>
      <c r="H197" s="164">
        <f t="shared" si="53"/>
        <v>92.073256840593046</v>
      </c>
      <c r="I197" s="164">
        <f t="shared" si="54"/>
        <v>61.484391197006829</v>
      </c>
      <c r="J197" s="164">
        <f t="shared" si="55"/>
        <v>84.388075654629318</v>
      </c>
      <c r="K197" s="164" t="str">
        <f t="shared" si="41"/>
        <v>1+0.000018051105397167i</v>
      </c>
      <c r="L197" s="164" t="str">
        <f t="shared" si="42"/>
        <v>1-6.07748424005993E-06i</v>
      </c>
      <c r="M197" s="164" t="str">
        <f t="shared" si="59"/>
        <v>1.00000000010971+0.0000119736211571071i</v>
      </c>
      <c r="N197" s="164" t="str">
        <f t="shared" si="43"/>
        <v>1+0.134720270095885i</v>
      </c>
      <c r="O197" s="164" t="str">
        <f t="shared" si="44"/>
        <v>0.999999897348429+0.000229694214928466i</v>
      </c>
      <c r="P197" s="164" t="str">
        <f t="shared" si="60"/>
        <v>0.999968952881754+0.134949950481566i</v>
      </c>
      <c r="Q197" s="164" t="str">
        <f t="shared" si="45"/>
        <v>85.611423458069-11.5525723163726i</v>
      </c>
      <c r="R197" s="164" t="str">
        <f t="shared" si="46"/>
        <v>280-7732.25542174627i</v>
      </c>
      <c r="S197" s="164" t="str">
        <f t="shared" si="47"/>
        <v>-25516442.8917627i</v>
      </c>
      <c r="T197" s="164" t="str">
        <f t="shared" si="56"/>
        <v>279.830380100461-7729.91609359732i</v>
      </c>
      <c r="U197" s="164" t="str">
        <f t="shared" si="48"/>
        <v>-0.496826784512566+13.724133012131i</v>
      </c>
    </row>
    <row r="198" spans="2:21" x14ac:dyDescent="0.2">
      <c r="B198" s="164">
        <f t="shared" si="57"/>
        <v>1.7999999999999829</v>
      </c>
      <c r="C198" s="164">
        <f t="shared" si="58"/>
        <v>63.095734448016898</v>
      </c>
      <c r="D198" s="164">
        <f t="shared" si="49"/>
        <v>6.3095734448016902E-2</v>
      </c>
      <c r="E198" s="164">
        <f t="shared" si="50"/>
        <v>38.727202189075804</v>
      </c>
      <c r="F198" s="164">
        <f t="shared" si="51"/>
        <v>-7.7730948293729938</v>
      </c>
      <c r="G198" s="164">
        <f t="shared" si="52"/>
        <v>22.655518590674909</v>
      </c>
      <c r="H198" s="164">
        <f t="shared" si="53"/>
        <v>92.097242688415832</v>
      </c>
      <c r="I198" s="164">
        <f t="shared" si="54"/>
        <v>61.382720779750713</v>
      </c>
      <c r="J198" s="164">
        <f t="shared" si="55"/>
        <v>84.324147859042839</v>
      </c>
      <c r="K198" s="164" t="str">
        <f t="shared" si="41"/>
        <v>1+0.0000182601273464541i</v>
      </c>
      <c r="L198" s="164" t="str">
        <f t="shared" si="42"/>
        <v>1-6.14785819083296E-06i</v>
      </c>
      <c r="M198" s="164" t="str">
        <f t="shared" si="59"/>
        <v>1.00000000011226+0.0000121122691556211i</v>
      </c>
      <c r="N198" s="164" t="str">
        <f t="shared" si="43"/>
        <v>1+0.136280257301341i</v>
      </c>
      <c r="O198" s="164" t="str">
        <f t="shared" si="44"/>
        <v>0.999999894957367+0.000232353948583994i</v>
      </c>
      <c r="P198" s="164" t="str">
        <f t="shared" si="60"/>
        <v>0.999968229701469+0.136512596934688i</v>
      </c>
      <c r="Q198" s="164" t="str">
        <f t="shared" si="45"/>
        <v>85.575832164287-11.6814944084907i</v>
      </c>
      <c r="R198" s="164" t="str">
        <f t="shared" si="46"/>
        <v>280-7643.74502584516i</v>
      </c>
      <c r="S198" s="164" t="str">
        <f t="shared" si="47"/>
        <v>-25224358.585289i</v>
      </c>
      <c r="T198" s="164" t="str">
        <f t="shared" si="56"/>
        <v>279.830380099677-7641.43254644896i</v>
      </c>
      <c r="U198" s="164" t="str">
        <f t="shared" si="48"/>
        <v>-0.496826784511174+13.5670342861234i</v>
      </c>
    </row>
    <row r="199" spans="2:21" x14ac:dyDescent="0.2">
      <c r="B199" s="164">
        <f t="shared" si="57"/>
        <v>1.8049999999999828</v>
      </c>
      <c r="C199" s="164">
        <f t="shared" si="58"/>
        <v>63.826348619052354</v>
      </c>
      <c r="D199" s="164">
        <f t="shared" si="49"/>
        <v>6.3826348619052356E-2</v>
      </c>
      <c r="E199" s="164">
        <f t="shared" si="50"/>
        <v>38.725358075430371</v>
      </c>
      <c r="F199" s="164">
        <f t="shared" si="51"/>
        <v>-7.861989194066699</v>
      </c>
      <c r="G199" s="164">
        <f t="shared" si="52"/>
        <v>22.555654148342754</v>
      </c>
      <c r="H199" s="164">
        <f t="shared" si="53"/>
        <v>92.12150553032842</v>
      </c>
      <c r="I199" s="164">
        <f t="shared" si="54"/>
        <v>61.281012223773125</v>
      </c>
      <c r="J199" s="164">
        <f t="shared" si="55"/>
        <v>84.259516336261726</v>
      </c>
      <c r="K199" s="164" t="str">
        <f t="shared" si="41"/>
        <v>1+0.0000184715696558422i</v>
      </c>
      <c r="L199" s="164" t="str">
        <f t="shared" si="42"/>
        <v>1-6.21904703355005E-06i</v>
      </c>
      <c r="M199" s="164" t="str">
        <f t="shared" si="59"/>
        <v>1.00000000011488+0.0000122525226222922i</v>
      </c>
      <c r="N199" s="164" t="str">
        <f t="shared" si="43"/>
        <v>1+0.137858308307289i</v>
      </c>
      <c r="O199" s="164" t="str">
        <f t="shared" si="44"/>
        <v>0.99999989251061+0.000235044480503729i</v>
      </c>
      <c r="P199" s="164" t="str">
        <f t="shared" si="60"/>
        <v>0.999967489676151+0.138093337969487i</v>
      </c>
      <c r="Q199" s="164" t="str">
        <f t="shared" si="45"/>
        <v>85.5394424143233-11.8117431093845i</v>
      </c>
      <c r="R199" s="164" t="str">
        <f t="shared" si="46"/>
        <v>280-7556.24780006784i</v>
      </c>
      <c r="S199" s="164" t="str">
        <f t="shared" si="47"/>
        <v>-24935617.7402238i</v>
      </c>
      <c r="T199" s="164" t="str">
        <f t="shared" si="56"/>
        <v>279.830380098873-7553.96186290776i</v>
      </c>
      <c r="U199" s="164" t="str">
        <f t="shared" si="48"/>
        <v>-0.496826784509746+13.4117338558153i</v>
      </c>
    </row>
    <row r="200" spans="2:21" x14ac:dyDescent="0.2">
      <c r="B200" s="164">
        <f t="shared" si="57"/>
        <v>1.8099999999999827</v>
      </c>
      <c r="C200" s="164">
        <f t="shared" si="58"/>
        <v>64.565422903463002</v>
      </c>
      <c r="D200" s="164">
        <f t="shared" si="49"/>
        <v>6.4565422903462996E-2</v>
      </c>
      <c r="E200" s="164">
        <f t="shared" si="50"/>
        <v>38.723471817149154</v>
      </c>
      <c r="F200" s="164">
        <f t="shared" si="51"/>
        <v>-7.9518743592436874</v>
      </c>
      <c r="G200" s="164">
        <f t="shared" si="52"/>
        <v>22.455792859174192</v>
      </c>
      <c r="H200" s="164">
        <f t="shared" si="53"/>
        <v>92.146048547500399</v>
      </c>
      <c r="I200" s="164">
        <f t="shared" si="54"/>
        <v>61.179264676323342</v>
      </c>
      <c r="J200" s="164">
        <f t="shared" si="55"/>
        <v>84.19417418825671</v>
      </c>
      <c r="K200" s="164" t="str">
        <f t="shared" si="41"/>
        <v>1+0.0000186854603517806i</v>
      </c>
      <c r="L200" s="164" t="str">
        <f t="shared" si="42"/>
        <v>1-0.0000062910602042152i</v>
      </c>
      <c r="M200" s="164" t="str">
        <f t="shared" si="59"/>
        <v>1.00000000011755+0.0000123944001475654i</v>
      </c>
      <c r="N200" s="164" t="str">
        <f t="shared" si="43"/>
        <v>1+0.13945463228268i</v>
      </c>
      <c r="O200" s="164" t="str">
        <f t="shared" si="44"/>
        <v>0.99999989000686+0.000237766167314763i</v>
      </c>
      <c r="P200" s="164" t="str">
        <f t="shared" si="60"/>
        <v>0.999966732413428+0.139692383110942i</v>
      </c>
      <c r="Q200" s="164" t="str">
        <f t="shared" si="45"/>
        <v>85.5022370097744-11.9433281825149i</v>
      </c>
      <c r="R200" s="164" t="str">
        <f t="shared" si="46"/>
        <v>280-7469.75214675173i</v>
      </c>
      <c r="S200" s="164" t="str">
        <f t="shared" si="47"/>
        <v>-24650182.0842808i</v>
      </c>
      <c r="T200" s="164" t="str">
        <f t="shared" si="56"/>
        <v>279.830380098051-7467.49244882928i</v>
      </c>
      <c r="U200" s="164" t="str">
        <f t="shared" si="48"/>
        <v>-0.496826784508287+13.2582111363026i</v>
      </c>
    </row>
    <row r="201" spans="2:21" x14ac:dyDescent="0.2">
      <c r="B201" s="164">
        <f t="shared" si="57"/>
        <v>1.8149999999999826</v>
      </c>
      <c r="C201" s="164">
        <f t="shared" si="58"/>
        <v>65.313055264744648</v>
      </c>
      <c r="D201" s="164">
        <f t="shared" si="49"/>
        <v>6.5313055264744652E-2</v>
      </c>
      <c r="E201" s="164">
        <f t="shared" si="50"/>
        <v>38.721542470008565</v>
      </c>
      <c r="F201" s="164">
        <f t="shared" si="51"/>
        <v>-8.0427604778330863</v>
      </c>
      <c r="G201" s="164">
        <f t="shared" si="52"/>
        <v>22.355934796409763</v>
      </c>
      <c r="H201" s="164">
        <f t="shared" si="53"/>
        <v>92.170874957017105</v>
      </c>
      <c r="I201" s="164">
        <f t="shared" si="54"/>
        <v>61.077477266418327</v>
      </c>
      <c r="J201" s="164">
        <f t="shared" si="55"/>
        <v>84.128114479184021</v>
      </c>
      <c r="K201" s="164" t="str">
        <f t="shared" si="41"/>
        <v>1+0.0000189018277852492i</v>
      </c>
      <c r="L201" s="164" t="str">
        <f t="shared" si="42"/>
        <v>1-6.36390724809617E-06i</v>
      </c>
      <c r="M201" s="164" t="str">
        <f t="shared" si="59"/>
        <v>1.00000000012029+0.000012537920537153i</v>
      </c>
      <c r="N201" s="164" t="str">
        <f t="shared" si="43"/>
        <v>1+0.141069440818529i</v>
      </c>
      <c r="O201" s="164" t="str">
        <f t="shared" si="44"/>
        <v>0.999999887444791+0.000240519369773736i</v>
      </c>
      <c r="P201" s="164" t="str">
        <f t="shared" si="60"/>
        <v>0.999965957511791+0.141309944310202i</v>
      </c>
      <c r="Q201" s="164" t="str">
        <f t="shared" si="45"/>
        <v>85.4641984147794-12.0762593216684i</v>
      </c>
      <c r="R201" s="164" t="str">
        <f t="shared" si="46"/>
        <v>280-7384.24660099175i</v>
      </c>
      <c r="S201" s="164" t="str">
        <f t="shared" si="47"/>
        <v>-24368013.7832728i</v>
      </c>
      <c r="T201" s="164" t="str">
        <f t="shared" si="56"/>
        <v>279.830380097211-7382.01284278639i</v>
      </c>
      <c r="U201" s="164" t="str">
        <f t="shared" si="48"/>
        <v>-0.496826784506796+13.1064457783152i</v>
      </c>
    </row>
    <row r="202" spans="2:21" x14ac:dyDescent="0.2">
      <c r="B202" s="164">
        <f t="shared" si="57"/>
        <v>1.8199999999999825</v>
      </c>
      <c r="C202" s="164">
        <f t="shared" si="58"/>
        <v>66.06934480075698</v>
      </c>
      <c r="D202" s="164">
        <f t="shared" si="49"/>
        <v>6.6069344800756977E-2</v>
      </c>
      <c r="E202" s="164">
        <f t="shared" si="50"/>
        <v>38.719569069504267</v>
      </c>
      <c r="F202" s="164">
        <f t="shared" si="51"/>
        <v>-8.1346577759466641</v>
      </c>
      <c r="G202" s="164">
        <f t="shared" si="52"/>
        <v>22.256080034986322</v>
      </c>
      <c r="H202" s="164">
        <f t="shared" si="53"/>
        <v>92.195988012263427</v>
      </c>
      <c r="I202" s="164">
        <f t="shared" si="54"/>
        <v>60.975649104490586</v>
      </c>
      <c r="J202" s="164">
        <f t="shared" si="55"/>
        <v>84.061330236316763</v>
      </c>
      <c r="K202" s="164" t="str">
        <f t="shared" si="41"/>
        <v>1+0.0000191207006355169i</v>
      </c>
      <c r="L202" s="164" t="str">
        <f t="shared" si="42"/>
        <v>1-6.43759782098974E-06i</v>
      </c>
      <c r="M202" s="164" t="str">
        <f t="shared" si="59"/>
        <v>1.00000000012309+0.0000126831028145272i</v>
      </c>
      <c r="N202" s="164" t="str">
        <f t="shared" si="43"/>
        <v>1+0.142702947955956i</v>
      </c>
      <c r="O202" s="164" t="str">
        <f t="shared" si="44"/>
        <v>0.999999884823043+0.00024330445281465i</v>
      </c>
      <c r="P202" s="164" t="str">
        <f t="shared" si="60"/>
        <v>0.999965164560376+0.142946235972679i</v>
      </c>
      <c r="Q202" s="164" t="str">
        <f t="shared" si="45"/>
        <v>85.4253087509328-12.2105461445196i</v>
      </c>
      <c r="R202" s="164" t="str">
        <f t="shared" si="46"/>
        <v>280-7299.7198291204i</v>
      </c>
      <c r="S202" s="164" t="str">
        <f t="shared" si="47"/>
        <v>-24089075.4360972i</v>
      </c>
      <c r="T202" s="164" t="str">
        <f t="shared" si="56"/>
        <v>279.830380096352-7297.51171454995i</v>
      </c>
      <c r="U202" s="164" t="str">
        <f t="shared" si="48"/>
        <v>-0.49682678450527+12.9564176655194i</v>
      </c>
    </row>
    <row r="203" spans="2:21" x14ac:dyDescent="0.2">
      <c r="B203" s="164">
        <f t="shared" si="57"/>
        <v>1.8249999999999824</v>
      </c>
      <c r="C203" s="164">
        <f t="shared" si="58"/>
        <v>66.83439175685875</v>
      </c>
      <c r="D203" s="164">
        <f t="shared" si="49"/>
        <v>6.6834391756858749E-2</v>
      </c>
      <c r="E203" s="164">
        <f t="shared" si="50"/>
        <v>38.717550630456444</v>
      </c>
      <c r="F203" s="164">
        <f t="shared" si="51"/>
        <v>-8.2275765522816311</v>
      </c>
      <c r="G203" s="164">
        <f t="shared" si="52"/>
        <v>22.156228651575908</v>
      </c>
      <c r="H203" s="164">
        <f t="shared" si="53"/>
        <v>92.221391003310885</v>
      </c>
      <c r="I203" s="164">
        <f t="shared" si="54"/>
        <v>60.873779282032352</v>
      </c>
      <c r="J203" s="164">
        <f t="shared" si="55"/>
        <v>83.993814451029252</v>
      </c>
      <c r="K203" s="164" t="str">
        <f t="shared" si="41"/>
        <v>1+0.0000193421079139431i</v>
      </c>
      <c r="L203" s="164" t="str">
        <f t="shared" si="42"/>
        <v>1-0.0000065121416905015i</v>
      </c>
      <c r="M203" s="164" t="str">
        <f t="shared" si="59"/>
        <v>1.00000000012596+0.0000128299662234416i</v>
      </c>
      <c r="N203" s="164" t="str">
        <f t="shared" si="43"/>
        <v>1+0.144355370214565i</v>
      </c>
      <c r="O203" s="164" t="str">
        <f t="shared" si="44"/>
        <v>0.999999882140227+0.000246121785597247i</v>
      </c>
      <c r="P203" s="164" t="str">
        <f t="shared" si="60"/>
        <v>0.999964353138749+0.144601474986471i</v>
      </c>
      <c r="Q203" s="164" t="str">
        <f t="shared" si="45"/>
        <v>85.3855497922076-12.3461981859665i</v>
      </c>
      <c r="R203" s="164" t="str">
        <f t="shared" si="46"/>
        <v>280-7216.16062720558i</v>
      </c>
      <c r="S203" s="164" t="str">
        <f t="shared" si="47"/>
        <v>-23813330.0697784i</v>
      </c>
      <c r="T203" s="164" t="str">
        <f t="shared" si="56"/>
        <v>279.830380095471-7213.97786358682i</v>
      </c>
      <c r="U203" s="164" t="str">
        <f t="shared" si="48"/>
        <v>-0.496826784503706+12.8081069118512i</v>
      </c>
    </row>
    <row r="204" spans="2:21" x14ac:dyDescent="0.2">
      <c r="B204" s="164">
        <f t="shared" si="57"/>
        <v>1.8299999999999823</v>
      </c>
      <c r="C204" s="164">
        <f t="shared" si="58"/>
        <v>67.608297539195434</v>
      </c>
      <c r="D204" s="164">
        <f t="shared" si="49"/>
        <v>6.7608297539195436E-2</v>
      </c>
      <c r="E204" s="164">
        <f t="shared" si="50"/>
        <v>38.715486146608342</v>
      </c>
      <c r="F204" s="164">
        <f t="shared" si="51"/>
        <v>-8.3215271774714523</v>
      </c>
      <c r="G204" s="164">
        <f t="shared" si="52"/>
        <v>22.05638072462591</v>
      </c>
      <c r="H204" s="164">
        <f t="shared" si="53"/>
        <v>92.247087257307982</v>
      </c>
      <c r="I204" s="164">
        <f t="shared" si="54"/>
        <v>60.771866871234252</v>
      </c>
      <c r="J204" s="164">
        <f t="shared" si="55"/>
        <v>83.925560079836529</v>
      </c>
      <c r="K204" s="164" t="str">
        <f t="shared" si="41"/>
        <v>1+0.0000195660789678226i</v>
      </c>
      <c r="L204" s="164" t="str">
        <f t="shared" si="42"/>
        <v>1-6.58754873734064E-06i</v>
      </c>
      <c r="M204" s="164" t="str">
        <f t="shared" si="59"/>
        <v>1.00000000012889+0.000012978530230482i</v>
      </c>
      <c r="N204" s="164" t="str">
        <f t="shared" si="43"/>
        <v>1+0.146026926621135i</v>
      </c>
      <c r="O204" s="164" t="str">
        <f t="shared" si="44"/>
        <v>0.99999987939492+0.000248971741555935i</v>
      </c>
      <c r="P204" s="164" t="str">
        <f t="shared" si="60"/>
        <v>0.999963522816685+0.146275880751102i</v>
      </c>
      <c r="Q204" s="164" t="str">
        <f t="shared" si="45"/>
        <v>85.3449029598744-12.4832248912292i</v>
      </c>
      <c r="R204" s="164" t="str">
        <f t="shared" si="46"/>
        <v>280-7133.5579195656i</v>
      </c>
      <c r="S204" s="164" t="str">
        <f t="shared" si="47"/>
        <v>-23540741.1345665i</v>
      </c>
      <c r="T204" s="164" t="str">
        <f t="shared" si="56"/>
        <v>279.83038009457-7131.40021757556i</v>
      </c>
      <c r="U204" s="164" t="str">
        <f t="shared" si="48"/>
        <v>-0.496826784502107+12.6614938588808i</v>
      </c>
    </row>
    <row r="205" spans="2:21" x14ac:dyDescent="0.2">
      <c r="B205" s="164">
        <f t="shared" si="57"/>
        <v>1.8349999999999822</v>
      </c>
      <c r="C205" s="164">
        <f t="shared" si="58"/>
        <v>68.391164728140154</v>
      </c>
      <c r="D205" s="164">
        <f t="shared" si="49"/>
        <v>6.839116472814015E-2</v>
      </c>
      <c r="E205" s="164">
        <f t="shared" si="50"/>
        <v>38.713374590219772</v>
      </c>
      <c r="F205" s="164">
        <f t="shared" si="51"/>
        <v>-8.4165200933843849</v>
      </c>
      <c r="G205" s="164">
        <f t="shared" si="52"/>
        <v>21.956536334400099</v>
      </c>
      <c r="H205" s="164">
        <f t="shared" si="53"/>
        <v>92.27308013887378</v>
      </c>
      <c r="I205" s="164">
        <f t="shared" si="54"/>
        <v>60.66991092461987</v>
      </c>
      <c r="J205" s="164">
        <f t="shared" si="55"/>
        <v>83.856560045489402</v>
      </c>
      <c r="K205" s="164" t="str">
        <f t="shared" si="41"/>
        <v>1+0.0000197926434842761i</v>
      </c>
      <c r="L205" s="164" t="str">
        <f t="shared" si="42"/>
        <v>1-6.66382895662953E-06i</v>
      </c>
      <c r="M205" s="164" t="str">
        <f t="shared" si="59"/>
        <v>1.00000000013189+0.0000131288145276466i</v>
      </c>
      <c r="N205" s="164" t="str">
        <f t="shared" si="43"/>
        <v>1+0.147717838738658i</v>
      </c>
      <c r="O205" s="164" t="str">
        <f t="shared" si="44"/>
        <v>0.999999876585667+0.000251854698449289i</v>
      </c>
      <c r="P205" s="164" t="str">
        <f t="shared" si="60"/>
        <v>0.999962673153936+0.147969675206609i</v>
      </c>
      <c r="Q205" s="164" t="str">
        <f t="shared" si="45"/>
        <v>85.3033493174359-12.6216356087106i</v>
      </c>
      <c r="R205" s="164" t="str">
        <f t="shared" si="46"/>
        <v>280-7051.90075730112i</v>
      </c>
      <c r="S205" s="164" t="str">
        <f t="shared" si="47"/>
        <v>-23271272.4990937i</v>
      </c>
      <c r="T205" s="164" t="str">
        <f t="shared" si="56"/>
        <v>279.830380093649-7049.76783093876i</v>
      </c>
      <c r="U205" s="164" t="str">
        <f t="shared" si="48"/>
        <v>-0.496826784500471+12.5165590732071i</v>
      </c>
    </row>
    <row r="206" spans="2:21" x14ac:dyDescent="0.2">
      <c r="B206" s="164">
        <f t="shared" si="57"/>
        <v>1.8399999999999821</v>
      </c>
      <c r="C206" s="164">
        <f t="shared" si="58"/>
        <v>69.183097091890829</v>
      </c>
      <c r="D206" s="164">
        <f t="shared" si="49"/>
        <v>6.9183097091890827E-2</v>
      </c>
      <c r="E206" s="164">
        <f t="shared" si="50"/>
        <v>38.711214911654245</v>
      </c>
      <c r="F206" s="164">
        <f t="shared" si="51"/>
        <v>-8.5125658123671162</v>
      </c>
      <c r="G206" s="164">
        <f t="shared" si="52"/>
        <v>21.856695563019812</v>
      </c>
      <c r="H206" s="164">
        <f t="shared" si="53"/>
        <v>92.299373050495063</v>
      </c>
      <c r="I206" s="164">
        <f t="shared" si="54"/>
        <v>60.567910474674058</v>
      </c>
      <c r="J206" s="164">
        <f t="shared" si="55"/>
        <v>83.786807238127949</v>
      </c>
      <c r="K206" s="164" t="str">
        <f t="shared" si="41"/>
        <v>1+0.0000200218314941848i</v>
      </c>
      <c r="L206" s="164" t="str">
        <f t="shared" si="42"/>
        <v>1-6.74099245922861E-06i</v>
      </c>
      <c r="M206" s="164" t="str">
        <f t="shared" si="59"/>
        <v>1.00000000013497+0.0000132808390349562i</v>
      </c>
      <c r="N206" s="164" t="str">
        <f t="shared" si="43"/>
        <v>1+0.149428330695703i</v>
      </c>
      <c r="O206" s="164" t="str">
        <f t="shared" si="44"/>
        <v>0.999999873710978+0.000254771038410123i</v>
      </c>
      <c r="P206" s="164" t="str">
        <f t="shared" si="60"/>
        <v>0.999961803699999+0.149683082862955i</v>
      </c>
      <c r="Q206" s="164" t="str">
        <f t="shared" si="45"/>
        <v>85.2608695655705-12.7614395826104i</v>
      </c>
      <c r="R206" s="164" t="str">
        <f t="shared" si="46"/>
        <v>280-6971.17831684361i</v>
      </c>
      <c r="S206" s="164" t="str">
        <f t="shared" si="47"/>
        <v>-23004888.445584i</v>
      </c>
      <c r="T206" s="164" t="str">
        <f t="shared" si="56"/>
        <v>279.830380092707-6969.06988339183i</v>
      </c>
      <c r="U206" s="164" t="str">
        <f t="shared" si="48"/>
        <v>-0.496826784498799+12.373283343881i</v>
      </c>
    </row>
    <row r="207" spans="2:21" x14ac:dyDescent="0.2">
      <c r="B207" s="164">
        <f t="shared" si="57"/>
        <v>1.844999999999982</v>
      </c>
      <c r="C207" s="164">
        <f t="shared" si="58"/>
        <v>69.9841996002245</v>
      </c>
      <c r="D207" s="164">
        <f t="shared" si="49"/>
        <v>6.9984199600224506E-2</v>
      </c>
      <c r="E207" s="164">
        <f t="shared" si="50"/>
        <v>38.709006038960297</v>
      </c>
      <c r="F207" s="164">
        <f t="shared" si="51"/>
        <v>-8.6096749164314446</v>
      </c>
      <c r="G207" s="164">
        <f t="shared" si="52"/>
        <v>21.756858494507316</v>
      </c>
      <c r="H207" s="164">
        <f t="shared" si="53"/>
        <v>92.325969432926442</v>
      </c>
      <c r="I207" s="164">
        <f t="shared" si="54"/>
        <v>60.465864533467609</v>
      </c>
      <c r="J207" s="164">
        <f t="shared" si="55"/>
        <v>83.716294516494997</v>
      </c>
      <c r="K207" s="164" t="str">
        <f t="shared" si="41"/>
        <v>1+0.0000202536733761711i</v>
      </c>
      <c r="L207" s="164" t="str">
        <f t="shared" si="42"/>
        <v>1-6.81904947307657E-06i</v>
      </c>
      <c r="M207" s="164" t="str">
        <f t="shared" si="59"/>
        <v>1.00000000013811+0.0000134346239030945i</v>
      </c>
      <c r="N207" s="164" t="str">
        <f t="shared" si="43"/>
        <v>1+0.151158629216127i</v>
      </c>
      <c r="O207" s="164" t="str">
        <f t="shared" si="44"/>
        <v>0.999999870769329+0.00025772114799614i</v>
      </c>
      <c r="P207" s="164" t="str">
        <f t="shared" si="60"/>
        <v>0.999960913993878+0.151416330829792i</v>
      </c>
      <c r="Q207" s="164" t="str">
        <f t="shared" si="45"/>
        <v>85.2174440370945-12.9026459452869i</v>
      </c>
      <c r="R207" s="164" t="str">
        <f t="shared" si="46"/>
        <v>280-6891.37989852111i</v>
      </c>
      <c r="S207" s="164" t="str">
        <f t="shared" si="47"/>
        <v>-22741553.6651197i</v>
      </c>
      <c r="T207" s="164" t="str">
        <f t="shared" si="56"/>
        <v>279.830380091742-6889.29567850936i</v>
      </c>
      <c r="U207" s="164" t="str">
        <f t="shared" si="48"/>
        <v>-0.496826784497086+12.2316476798599i</v>
      </c>
    </row>
    <row r="208" spans="2:21" x14ac:dyDescent="0.2">
      <c r="B208" s="164">
        <f t="shared" si="57"/>
        <v>1.8499999999999819</v>
      </c>
      <c r="C208" s="164">
        <f t="shared" si="58"/>
        <v>70.794578438410838</v>
      </c>
      <c r="D208" s="164">
        <f t="shared" si="49"/>
        <v>7.0794578438410832E-2</v>
      </c>
      <c r="E208" s="164">
        <f t="shared" si="50"/>
        <v>38.706746877447877</v>
      </c>
      <c r="F208" s="164">
        <f t="shared" si="51"/>
        <v>-8.7078580563821184</v>
      </c>
      <c r="G208" s="164">
        <f t="shared" si="52"/>
        <v>21.657025214829112</v>
      </c>
      <c r="H208" s="164">
        <f t="shared" si="53"/>
        <v>92.352872765594171</v>
      </c>
      <c r="I208" s="164">
        <f t="shared" si="54"/>
        <v>60.363772092276989</v>
      </c>
      <c r="J208" s="164">
        <f t="shared" si="55"/>
        <v>83.645014709212049</v>
      </c>
      <c r="K208" s="164" t="str">
        <f t="shared" si="41"/>
        <v>1+0.0000204881998606253i</v>
      </c>
      <c r="L208" s="164" t="str">
        <f t="shared" si="42"/>
        <v>1-6.89801034454604E-06i</v>
      </c>
      <c r="M208" s="164" t="str">
        <f t="shared" si="59"/>
        <v>1.00000000014133+0.0000135901895160793i</v>
      </c>
      <c r="N208" s="164" t="str">
        <f t="shared" si="43"/>
        <v>1+0.152908963649124i</v>
      </c>
      <c r="O208" s="164" t="str">
        <f t="shared" si="44"/>
        <v>0.99999986775916+0.000260705418241169i</v>
      </c>
      <c r="P208" s="164" t="str">
        <f t="shared" si="60"/>
        <v>0.999960003563839+0.153169648846555i</v>
      </c>
      <c r="Q208" s="164" t="str">
        <f t="shared" si="45"/>
        <v>85.1730526919581-13.0452637093621i</v>
      </c>
      <c r="R208" s="164" t="str">
        <f t="shared" si="46"/>
        <v>280-6812.49492513966i</v>
      </c>
      <c r="S208" s="164" t="str">
        <f t="shared" si="47"/>
        <v>-22481233.2529609i</v>
      </c>
      <c r="T208" s="164" t="str">
        <f t="shared" si="56"/>
        <v>279.830380090754-6810.43464230682i</v>
      </c>
      <c r="U208" s="164" t="str">
        <f t="shared" si="48"/>
        <v>-0.496826784495331+12.0916333074899i</v>
      </c>
    </row>
    <row r="209" spans="2:21" x14ac:dyDescent="0.2">
      <c r="B209" s="164">
        <f t="shared" si="57"/>
        <v>1.8549999999999818</v>
      </c>
      <c r="C209" s="164">
        <f t="shared" si="58"/>
        <v>71.614341021287217</v>
      </c>
      <c r="D209" s="164">
        <f t="shared" si="49"/>
        <v>7.161434102128722E-2</v>
      </c>
      <c r="E209" s="164">
        <f t="shared" si="50"/>
        <v>38.704436309257773</v>
      </c>
      <c r="F209" s="164">
        <f t="shared" si="51"/>
        <v>-8.8071259508849611</v>
      </c>
      <c r="G209" s="164">
        <f t="shared" si="52"/>
        <v>21.55719581194079</v>
      </c>
      <c r="H209" s="164">
        <f t="shared" si="53"/>
        <v>92.380086567002948</v>
      </c>
      <c r="I209" s="164">
        <f t="shared" si="54"/>
        <v>60.261632121198559</v>
      </c>
      <c r="J209" s="164">
        <f t="shared" si="55"/>
        <v>83.572960616117982</v>
      </c>
      <c r="K209" s="164" t="str">
        <f t="shared" si="41"/>
        <v>1+0.0000207254420337791i</v>
      </c>
      <c r="L209" s="164" t="str">
        <f t="shared" si="42"/>
        <v>1-6.97788553981502E-06i</v>
      </c>
      <c r="M209" s="164" t="str">
        <f t="shared" si="59"/>
        <v>1.00000000014462+0.0000137475564939641i</v>
      </c>
      <c r="N209" s="164" t="str">
        <f t="shared" si="43"/>
        <v>1+0.154679565999628i</v>
      </c>
      <c r="O209" s="164" t="str">
        <f t="shared" si="44"/>
        <v>0.999999864678875+0.000263724244707001i</v>
      </c>
      <c r="P209" s="164" t="str">
        <f t="shared" si="60"/>
        <v>0.99995907192716+0.154943269312922i</v>
      </c>
      <c r="Q209" s="164" t="str">
        <f t="shared" si="45"/>
        <v>85.1276751122602-13.1893017595628i</v>
      </c>
      <c r="R209" s="164" t="str">
        <f t="shared" si="46"/>
        <v>280-6734.51294058152i</v>
      </c>
      <c r="S209" s="164" t="str">
        <f t="shared" si="47"/>
        <v>-22223892.703919i</v>
      </c>
      <c r="T209" s="164" t="str">
        <f t="shared" si="56"/>
        <v>279.830380089743-6732.47632183934i</v>
      </c>
      <c r="U209" s="164" t="str">
        <f t="shared" si="48"/>
        <v>-0.496826784493537+11.9532216680176i</v>
      </c>
    </row>
    <row r="210" spans="2:21" x14ac:dyDescent="0.2">
      <c r="B210" s="164">
        <f t="shared" si="57"/>
        <v>1.8599999999999817</v>
      </c>
      <c r="C210" s="164">
        <f t="shared" si="58"/>
        <v>72.443596007495984</v>
      </c>
      <c r="D210" s="164">
        <f t="shared" si="49"/>
        <v>7.2443596007495989E-2</v>
      </c>
      <c r="E210" s="164">
        <f t="shared" si="50"/>
        <v>38.702073192926555</v>
      </c>
      <c r="F210" s="164">
        <f t="shared" si="51"/>
        <v>-8.9074893854709938</v>
      </c>
      <c r="G210" s="164">
        <f t="shared" si="52"/>
        <v>21.457370375832681</v>
      </c>
      <c r="H210" s="164">
        <f t="shared" si="53"/>
        <v>92.40761439514614</v>
      </c>
      <c r="I210" s="164">
        <f t="shared" si="54"/>
        <v>60.159443568759237</v>
      </c>
      <c r="J210" s="164">
        <f t="shared" si="55"/>
        <v>83.500125009675145</v>
      </c>
      <c r="K210" s="164" t="str">
        <f t="shared" si="41"/>
        <v>1+0.0000209654313418254i</v>
      </c>
      <c r="L210" s="164" t="str">
        <f t="shared" si="42"/>
        <v>1-7.05868564625411E-06i</v>
      </c>
      <c r="M210" s="164" t="str">
        <f t="shared" si="59"/>
        <v>1.00000000014799+0.0000139067456955713i</v>
      </c>
      <c r="N210" s="164" t="str">
        <f t="shared" si="43"/>
        <v>1+0.156470670959062i</v>
      </c>
      <c r="O210" s="164" t="str">
        <f t="shared" si="44"/>
        <v>0.999999861526841+0.000266778027535812i</v>
      </c>
      <c r="P210" s="164" t="str">
        <f t="shared" si="60"/>
        <v>0.999958118589875+0.15673742731961i</v>
      </c>
      <c r="Q210" s="164" t="str">
        <f t="shared" si="45"/>
        <v>85.0812904973129-13.3347688442919i</v>
      </c>
      <c r="R210" s="164" t="str">
        <f t="shared" si="46"/>
        <v>280-6657.42360841908i</v>
      </c>
      <c r="S210" s="164" t="str">
        <f t="shared" si="47"/>
        <v>-21969497.9077829i</v>
      </c>
      <c r="T210" s="164" t="str">
        <f t="shared" si="56"/>
        <v>279.830380088709-6655.41038381593i</v>
      </c>
      <c r="U210" s="164" t="str">
        <f t="shared" si="48"/>
        <v>-0.496826784491701+11.8163944151301i</v>
      </c>
    </row>
    <row r="211" spans="2:21" x14ac:dyDescent="0.2">
      <c r="B211" s="164">
        <f t="shared" si="57"/>
        <v>1.8649999999999816</v>
      </c>
      <c r="C211" s="164">
        <f t="shared" si="58"/>
        <v>73.282453313887345</v>
      </c>
      <c r="D211" s="164">
        <f t="shared" si="49"/>
        <v>7.3282453313887344E-2</v>
      </c>
      <c r="E211" s="164">
        <f t="shared" si="50"/>
        <v>38.699656362944964</v>
      </c>
      <c r="F211" s="164">
        <f t="shared" si="51"/>
        <v>-9.0089592114771495</v>
      </c>
      <c r="G211" s="164">
        <f t="shared" si="52"/>
        <v>21.357548998576593</v>
      </c>
      <c r="H211" s="164">
        <f t="shared" si="53"/>
        <v>92.435459847919262</v>
      </c>
      <c r="I211" s="164">
        <f t="shared" si="54"/>
        <v>60.057205361521554</v>
      </c>
      <c r="J211" s="164">
        <f t="shared" si="55"/>
        <v>83.426500636442114</v>
      </c>
      <c r="K211" s="164" t="str">
        <f t="shared" si="41"/>
        <v>1+0.0000212081995950871i</v>
      </c>
      <c r="L211" s="164" t="str">
        <f t="shared" si="42"/>
        <v>1-7.14042137382991E-06i</v>
      </c>
      <c r="M211" s="164" t="str">
        <f t="shared" si="59"/>
        <v>1.00000000015144+0.0000140677782212572i</v>
      </c>
      <c r="N211" s="164" t="str">
        <f t="shared" si="43"/>
        <v>1+0.158282515936448i</v>
      </c>
      <c r="O211" s="164" t="str">
        <f t="shared" si="44"/>
        <v>0.999999858301387+0.000269867171503209i</v>
      </c>
      <c r="P211" s="164" t="str">
        <f t="shared" si="60"/>
        <v>0.999957143046513+0.158552360679538i</v>
      </c>
      <c r="Q211" s="164" t="str">
        <f t="shared" si="45"/>
        <v>85.0338776587412-13.4816735669248i</v>
      </c>
      <c r="R211" s="164" t="str">
        <f t="shared" si="46"/>
        <v>280-6581.21671054483i</v>
      </c>
      <c r="S211" s="164" t="str">
        <f t="shared" si="47"/>
        <v>-21718015.1447979i</v>
      </c>
      <c r="T211" s="164" t="str">
        <f t="shared" si="56"/>
        <v>279.830380087652-6579.22661323003i</v>
      </c>
      <c r="U211" s="164" t="str">
        <f t="shared" si="48"/>
        <v>-0.496826784489824+11.6811334125232i</v>
      </c>
    </row>
    <row r="212" spans="2:21" x14ac:dyDescent="0.2">
      <c r="B212" s="164">
        <f t="shared" si="57"/>
        <v>1.8699999999999815</v>
      </c>
      <c r="C212" s="164">
        <f t="shared" si="58"/>
        <v>74.131024130088591</v>
      </c>
      <c r="D212" s="164">
        <f t="shared" si="49"/>
        <v>7.4131024130088596E-2</v>
      </c>
      <c r="E212" s="164">
        <f t="shared" si="50"/>
        <v>38.697184629311174</v>
      </c>
      <c r="F212" s="164">
        <f t="shared" si="51"/>
        <v>-9.1115463449195477</v>
      </c>
      <c r="G212" s="164">
        <f t="shared" si="52"/>
        <v>21.25773177437372</v>
      </c>
      <c r="H212" s="164">
        <f t="shared" si="53"/>
        <v>92.463626563536693</v>
      </c>
      <c r="I212" s="164">
        <f t="shared" si="54"/>
        <v>59.954916403684891</v>
      </c>
      <c r="J212" s="164">
        <f t="shared" si="55"/>
        <v>83.352080218617147</v>
      </c>
      <c r="K212" s="164" t="str">
        <f t="shared" si="41"/>
        <v>1+0.0000214537789722332i</v>
      </c>
      <c r="L212" s="164" t="str">
        <f t="shared" si="42"/>
        <v>1-7.22310355652457E-06i</v>
      </c>
      <c r="M212" s="164" t="str">
        <f t="shared" si="59"/>
        <v>1.00000000015496+0.0000142306754157086i</v>
      </c>
      <c r="N212" s="164" t="str">
        <f t="shared" si="43"/>
        <v>1+0.160115341089875i</v>
      </c>
      <c r="O212" s="164" t="str">
        <f t="shared" si="44"/>
        <v>0.999999855000802+0.000272992086071878i</v>
      </c>
      <c r="P212" s="164" t="str">
        <f t="shared" si="60"/>
        <v>0.999956144779826+0.160388309959351i</v>
      </c>
      <c r="Q212" s="164" t="str">
        <f t="shared" si="45"/>
        <v>84.9854150156388-13.6300243768241i</v>
      </c>
      <c r="R212" s="164" t="str">
        <f t="shared" si="46"/>
        <v>280-6505.88214581705i</v>
      </c>
      <c r="S212" s="164" t="str">
        <f t="shared" si="47"/>
        <v>-21469411.0811963i</v>
      </c>
      <c r="T212" s="164" t="str">
        <f t="shared" si="56"/>
        <v>279.830380086568-6503.91491200531i</v>
      </c>
      <c r="U212" s="164" t="str">
        <f t="shared" si="48"/>
        <v>-0.4968267844879+11.5474207314976i</v>
      </c>
    </row>
    <row r="213" spans="2:21" x14ac:dyDescent="0.2">
      <c r="B213" s="164">
        <f t="shared" si="57"/>
        <v>1.8749999999999813</v>
      </c>
      <c r="C213" s="164">
        <f t="shared" si="58"/>
        <v>74.989420933242371</v>
      </c>
      <c r="D213" s="164">
        <f t="shared" si="49"/>
        <v>7.4989420933242373E-2</v>
      </c>
      <c r="E213" s="164">
        <f t="shared" si="50"/>
        <v>38.694656777078748</v>
      </c>
      <c r="F213" s="164">
        <f t="shared" si="51"/>
        <v>-9.2152617652982105</v>
      </c>
      <c r="G213" s="164">
        <f t="shared" si="52"/>
        <v>21.157918799603301</v>
      </c>
      <c r="H213" s="164">
        <f t="shared" si="53"/>
        <v>92.492118220951781</v>
      </c>
      <c r="I213" s="164">
        <f t="shared" si="54"/>
        <v>59.85257557668205</v>
      </c>
      <c r="J213" s="164">
        <f t="shared" si="55"/>
        <v>83.276856455653572</v>
      </c>
      <c r="K213" s="164" t="str">
        <f t="shared" si="41"/>
        <v>1+0.0000217022020245442i</v>
      </c>
      <c r="L213" s="164" t="str">
        <f t="shared" si="42"/>
        <v>1-7.30674315377186E-06i</v>
      </c>
      <c r="M213" s="164" t="str">
        <f t="shared" si="59"/>
        <v>1.00000000015857+0.0000143954588707723i</v>
      </c>
      <c r="N213" s="164" t="str">
        <f t="shared" si="43"/>
        <v>1+0.161969389358333i</v>
      </c>
      <c r="O213" s="164" t="str">
        <f t="shared" si="44"/>
        <v>0.999999851623337+0.000276153185445862i</v>
      </c>
      <c r="P213" s="164" t="str">
        <f t="shared" si="60"/>
        <v>0.999955123260521+0.162245518511301i</v>
      </c>
      <c r="Q213" s="164" t="str">
        <f t="shared" si="45"/>
        <v>84.935880589785-13.7798295600679i</v>
      </c>
      <c r="R213" s="164" t="str">
        <f t="shared" si="46"/>
        <v>280-6431.40992872077i</v>
      </c>
      <c r="S213" s="164" t="str">
        <f t="shared" si="47"/>
        <v>-21223652.7647786i</v>
      </c>
      <c r="T213" s="164" t="str">
        <f t="shared" si="56"/>
        <v>279.830380085461-6429.46529765737i</v>
      </c>
      <c r="U213" s="164" t="str">
        <f t="shared" si="48"/>
        <v>-0.496826784485934+11.4152386485822i</v>
      </c>
    </row>
    <row r="214" spans="2:21" x14ac:dyDescent="0.2">
      <c r="B214" s="164">
        <f t="shared" si="57"/>
        <v>1.8799999999999812</v>
      </c>
      <c r="C214" s="164">
        <f t="shared" si="58"/>
        <v>75.857757502915135</v>
      </c>
      <c r="D214" s="164">
        <f t="shared" si="49"/>
        <v>7.5857757502915138E-2</v>
      </c>
      <c r="E214" s="164">
        <f t="shared" si="50"/>
        <v>38.692071565898488</v>
      </c>
      <c r="F214" s="164">
        <f t="shared" si="51"/>
        <v>-9.3201165143301008</v>
      </c>
      <c r="G214" s="164">
        <f t="shared" si="52"/>
        <v>21.058110172872794</v>
      </c>
      <c r="H214" s="164">
        <f t="shared" si="53"/>
        <v>92.520938540279971</v>
      </c>
      <c r="I214" s="164">
        <f t="shared" si="54"/>
        <v>59.750181738771282</v>
      </c>
      <c r="J214" s="164">
        <f t="shared" si="55"/>
        <v>83.200822025949876</v>
      </c>
      <c r="K214" s="164" t="str">
        <f t="shared" si="41"/>
        <v>1+0.0000219535016802265i</v>
      </c>
      <c r="L214" s="164" t="str">
        <f t="shared" si="42"/>
        <v>1-7.39135125190978E-06i</v>
      </c>
      <c r="M214" s="164" t="str">
        <f t="shared" si="59"/>
        <v>1.00000000016227+0.0000145621504283167i</v>
      </c>
      <c r="N214" s="164" t="str">
        <f t="shared" si="43"/>
        <v>1+0.163844906493912i</v>
      </c>
      <c r="O214" s="164" t="str">
        <f t="shared" si="44"/>
        <v>0.9999998481672+0.000279350888625457i</v>
      </c>
      <c r="P214" s="164" t="str">
        <f t="shared" si="60"/>
        <v>0.999954077946974+0.164124232505507i</v>
      </c>
      <c r="Q214" s="164" t="str">
        <f t="shared" si="45"/>
        <v>84.8852520009218-13.9310972298829i</v>
      </c>
      <c r="R214" s="164" t="str">
        <f t="shared" si="46"/>
        <v>280-6357.79018804428i</v>
      </c>
      <c r="S214" s="164" t="str">
        <f t="shared" si="47"/>
        <v>-20980707.6205462i</v>
      </c>
      <c r="T214" s="164" t="str">
        <f t="shared" si="56"/>
        <v>279.830380084327-6355.86790197048i</v>
      </c>
      <c r="U214" s="164" t="str">
        <f t="shared" si="48"/>
        <v>-0.496826784483921+11.2845696431851i</v>
      </c>
    </row>
    <row r="215" spans="2:21" x14ac:dyDescent="0.2">
      <c r="B215" s="164">
        <f t="shared" si="57"/>
        <v>1.8849999999999811</v>
      </c>
      <c r="C215" s="164">
        <f t="shared" si="58"/>
        <v>76.736148936178608</v>
      </c>
      <c r="D215" s="164">
        <f t="shared" si="49"/>
        <v>7.6736148936178611E-2</v>
      </c>
      <c r="E215" s="164">
        <f t="shared" si="50"/>
        <v>38.689427729555327</v>
      </c>
      <c r="F215" s="164">
        <f t="shared" si="51"/>
        <v>-9.4261216946088098</v>
      </c>
      <c r="G215" s="164">
        <f t="shared" si="52"/>
        <v>20.958305995069008</v>
      </c>
      <c r="H215" s="164">
        <f t="shared" si="53"/>
        <v>92.550091283225285</v>
      </c>
      <c r="I215" s="164">
        <f t="shared" si="54"/>
        <v>59.647733724624331</v>
      </c>
      <c r="J215" s="164">
        <f t="shared" si="55"/>
        <v>83.123969588616475</v>
      </c>
      <c r="K215" s="164" t="str">
        <f t="shared" si="41"/>
        <v>1+0.0000222077112487772i</v>
      </c>
      <c r="L215" s="164" t="str">
        <f t="shared" si="42"/>
        <v>1-7.47693906565012E-06i</v>
      </c>
      <c r="M215" s="164" t="str">
        <f t="shared" si="59"/>
        <v>1.00000000016605+0.0000147307721831271i</v>
      </c>
      <c r="N215" s="164" t="str">
        <f t="shared" si="43"/>
        <v>1+0.165742141094376i</v>
      </c>
      <c r="O215" s="164" t="str">
        <f t="shared" si="44"/>
        <v>0.99999984463056+0.000282585619462758i</v>
      </c>
      <c r="P215" s="164" t="str">
        <f t="shared" si="60"/>
        <v>0.999953008284948+0.166024700962575i</v>
      </c>
      <c r="Q215" s="164" t="str">
        <f t="shared" si="45"/>
        <v>84.83350646211-14.083835316779i</v>
      </c>
      <c r="R215" s="164" t="str">
        <f t="shared" si="46"/>
        <v>280-6285.01316557069i</v>
      </c>
      <c r="S215" s="164" t="str">
        <f t="shared" si="47"/>
        <v>-20740543.4463833i</v>
      </c>
      <c r="T215" s="164" t="str">
        <f t="shared" si="56"/>
        <v>279.830380083166-6283.11296968957i</v>
      </c>
      <c r="U215" s="164" t="str">
        <f t="shared" si="48"/>
        <v>-0.496826784481859+11.1553963952713i</v>
      </c>
    </row>
    <row r="216" spans="2:21" x14ac:dyDescent="0.2">
      <c r="B216" s="164">
        <f t="shared" si="57"/>
        <v>1.889999999999981</v>
      </c>
      <c r="C216" s="164">
        <f t="shared" si="58"/>
        <v>77.624711662865835</v>
      </c>
      <c r="D216" s="164">
        <f t="shared" si="49"/>
        <v>7.7624711662865831E-2</v>
      </c>
      <c r="E216" s="164">
        <f t="shared" si="50"/>
        <v>38.686723975500144</v>
      </c>
      <c r="F216" s="164">
        <f t="shared" si="51"/>
        <v>-9.5332884681899035</v>
      </c>
      <c r="G216" s="164">
        <f t="shared" si="52"/>
        <v>20.858506369410005</v>
      </c>
      <c r="H216" s="164">
        <f t="shared" si="53"/>
        <v>92.579580253510073</v>
      </c>
      <c r="I216" s="164">
        <f t="shared" si="54"/>
        <v>59.545230344910152</v>
      </c>
      <c r="J216" s="164">
        <f t="shared" si="55"/>
        <v>83.046291785320165</v>
      </c>
      <c r="K216" s="164" t="str">
        <f t="shared" si="41"/>
        <v>1+0.0000224648644253995i</v>
      </c>
      <c r="L216" s="164" t="str">
        <f t="shared" si="42"/>
        <v>1-7.56351793956486E-06i</v>
      </c>
      <c r="M216" s="164" t="str">
        <f t="shared" si="59"/>
        <v>1.00000000016991+0.0000149013464858346i</v>
      </c>
      <c r="N216" s="164" t="str">
        <f t="shared" si="43"/>
        <v>1+0.167661344636115i</v>
      </c>
      <c r="O216" s="164" t="str">
        <f t="shared" si="44"/>
        <v>0.999999841011541+0.000285857806717832i</v>
      </c>
      <c r="P216" s="164" t="str">
        <f t="shared" si="60"/>
        <v>0.999951913707292+0.167947175786614i</v>
      </c>
      <c r="Q216" s="164" t="str">
        <f t="shared" si="45"/>
        <v>84.7806207751706-14.2380515583811i</v>
      </c>
      <c r="R216" s="164" t="str">
        <f t="shared" si="46"/>
        <v>280-6213.06921478453i</v>
      </c>
      <c r="S216" s="164" t="str">
        <f t="shared" si="47"/>
        <v>-20503128.4087889i</v>
      </c>
      <c r="T216" s="164" t="str">
        <f t="shared" si="56"/>
        <v>279.830380081979-6211.19085722716i</v>
      </c>
      <c r="U216" s="164" t="str">
        <f t="shared" si="48"/>
        <v>-0.496826784479752+11.0277017830665i</v>
      </c>
    </row>
    <row r="217" spans="2:21" x14ac:dyDescent="0.2">
      <c r="B217" s="164">
        <f t="shared" si="57"/>
        <v>1.8949999999999809</v>
      </c>
      <c r="C217" s="164">
        <f t="shared" si="58"/>
        <v>78.523563461003732</v>
      </c>
      <c r="D217" s="164">
        <f t="shared" si="49"/>
        <v>7.8523563461003726E-2</v>
      </c>
      <c r="E217" s="164">
        <f t="shared" si="50"/>
        <v>38.683958984376218</v>
      </c>
      <c r="F217" s="164">
        <f t="shared" si="51"/>
        <v>-9.6416280550963549</v>
      </c>
      <c r="G217" s="164">
        <f t="shared" si="52"/>
        <v>20.758711401499021</v>
      </c>
      <c r="H217" s="164">
        <f t="shared" si="53"/>
        <v>92.609409297307693</v>
      </c>
      <c r="I217" s="164">
        <f t="shared" si="54"/>
        <v>59.442670385875239</v>
      </c>
      <c r="J217" s="164">
        <f t="shared" si="55"/>
        <v>82.967781242211345</v>
      </c>
      <c r="K217" s="164" t="str">
        <f t="shared" si="41"/>
        <v>1+0.0000227249952954682i</v>
      </c>
      <c r="L217" s="164" t="str">
        <f t="shared" si="42"/>
        <v>1-7.65109934958997E-06i</v>
      </c>
      <c r="M217" s="164" t="str">
        <f t="shared" si="59"/>
        <v>1.00000000017387+0.0000150738959458782i</v>
      </c>
      <c r="N217" s="164" t="str">
        <f t="shared" si="43"/>
        <v>1+0.169602771507482i</v>
      </c>
      <c r="O217" s="164" t="str">
        <f t="shared" si="44"/>
        <v>0.999999837308224+0.000289167884115556i</v>
      </c>
      <c r="P217" s="164" t="str">
        <f t="shared" si="60"/>
        <v>0.999950793633647+0.169891911798621i</v>
      </c>
      <c r="Q217" s="164" t="str">
        <f t="shared" si="45"/>
        <v>84.7265713262168-14.3937534889468i</v>
      </c>
      <c r="R217" s="164" t="str">
        <f t="shared" si="46"/>
        <v>280-6141.94879959299i</v>
      </c>
      <c r="S217" s="164" t="str">
        <f t="shared" si="47"/>
        <v>-20268431.0386569i</v>
      </c>
      <c r="T217" s="164" t="str">
        <f t="shared" si="56"/>
        <v>279.830380080764-6140.09203138516i</v>
      </c>
      <c r="U217" s="164" t="str">
        <f t="shared" si="48"/>
        <v>-0.496826784477595+10.9014688807882i</v>
      </c>
    </row>
    <row r="218" spans="2:21" x14ac:dyDescent="0.2">
      <c r="B218" s="164">
        <f t="shared" si="57"/>
        <v>1.8999999999999808</v>
      </c>
      <c r="C218" s="164">
        <f t="shared" si="58"/>
        <v>79.432823472424658</v>
      </c>
      <c r="D218" s="164">
        <f t="shared" si="49"/>
        <v>7.9432823472424655E-2</v>
      </c>
      <c r="E218" s="164">
        <f t="shared" si="50"/>
        <v>38.681131409540185</v>
      </c>
      <c r="F218" s="164">
        <f t="shared" si="51"/>
        <v>-9.7511517317451375</v>
      </c>
      <c r="G218" s="164">
        <f t="shared" si="52"/>
        <v>20.658921199379002</v>
      </c>
      <c r="H218" s="164">
        <f t="shared" si="53"/>
        <v>92.639582303678466</v>
      </c>
      <c r="I218" s="164">
        <f t="shared" si="54"/>
        <v>59.340052608919187</v>
      </c>
      <c r="J218" s="164">
        <f t="shared" si="55"/>
        <v>82.888430571933327</v>
      </c>
      <c r="K218" s="164" t="str">
        <f t="shared" si="41"/>
        <v>1+0.0000229881383390485i</v>
      </c>
      <c r="L218" s="164" t="str">
        <f t="shared" si="42"/>
        <v>1-7.73969490454648E-06i</v>
      </c>
      <c r="M218" s="164" t="str">
        <f t="shared" si="59"/>
        <v>1.00000000017792+0.000015248443434502i</v>
      </c>
      <c r="N218" s="164" t="str">
        <f t="shared" si="43"/>
        <v>1+0.171566679042505i</v>
      </c>
      <c r="O218" s="164" t="str">
        <f t="shared" si="44"/>
        <v>0.999999833518646+0.000292516290403103i</v>
      </c>
      <c r="P218" s="164" t="str">
        <f t="shared" si="60"/>
        <v>0.999949647470136+0.171859166770255i</v>
      </c>
      <c r="Q218" s="164" t="str">
        <f t="shared" si="45"/>
        <v>84.6713340812837-14.550948428569i</v>
      </c>
      <c r="R218" s="164" t="str">
        <f t="shared" si="46"/>
        <v>280-6071.64249306215i</v>
      </c>
      <c r="S218" s="164" t="str">
        <f t="shared" si="47"/>
        <v>-20036420.2271051i</v>
      </c>
      <c r="T218" s="164" t="str">
        <f t="shared" si="56"/>
        <v>279.830380079521-6069.80706809119i</v>
      </c>
      <c r="U218" s="164" t="str">
        <f t="shared" si="48"/>
        <v>-0.496826784475388+10.7766809564021i</v>
      </c>
    </row>
    <row r="219" spans="2:21" x14ac:dyDescent="0.2">
      <c r="B219" s="164">
        <f t="shared" si="57"/>
        <v>1.9049999999999807</v>
      </c>
      <c r="C219" s="164">
        <f t="shared" si="58"/>
        <v>80.352612218558193</v>
      </c>
      <c r="D219" s="164">
        <f t="shared" si="49"/>
        <v>8.0352612218558189E-2</v>
      </c>
      <c r="E219" s="164">
        <f t="shared" si="50"/>
        <v>38.678239876578878</v>
      </c>
      <c r="F219" s="164">
        <f t="shared" si="51"/>
        <v>-9.8618708292900354</v>
      </c>
      <c r="G219" s="164">
        <f t="shared" si="52"/>
        <v>20.559135873588119</v>
      </c>
      <c r="H219" s="164">
        <f t="shared" si="53"/>
        <v>92.670103205008942</v>
      </c>
      <c r="I219" s="164">
        <f t="shared" si="54"/>
        <v>59.237375750166997</v>
      </c>
      <c r="J219" s="164">
        <f t="shared" si="55"/>
        <v>82.808232375718902</v>
      </c>
      <c r="K219" s="164" t="str">
        <f t="shared" si="41"/>
        <v>1+0.0000232543284354657i</v>
      </c>
      <c r="L219" s="164" t="str">
        <f t="shared" si="42"/>
        <v>1-7.82931634767925E-06i</v>
      </c>
      <c r="M219" s="164" t="str">
        <f t="shared" si="59"/>
        <v>1.00000000018207+0.0000154250120877864i</v>
      </c>
      <c r="N219" s="164" t="str">
        <f t="shared" si="43"/>
        <v>1+0.173553327555001i</v>
      </c>
      <c r="O219" s="164" t="str">
        <f t="shared" si="44"/>
        <v>0.999999829640797+0.000295903469408101i</v>
      </c>
      <c r="P219" s="164" t="str">
        <f t="shared" si="60"/>
        <v>0.999948474609046+0.173849201458003i</v>
      </c>
      <c r="Q219" s="164" t="str">
        <f t="shared" si="45"/>
        <v>84.6148845820781-14.7096434720561i</v>
      </c>
      <c r="R219" s="164" t="str">
        <f t="shared" si="46"/>
        <v>280-6002.14097616716i</v>
      </c>
      <c r="S219" s="164" t="str">
        <f t="shared" si="47"/>
        <v>-19807065.2213516i</v>
      </c>
      <c r="T219" s="164" t="str">
        <f t="shared" si="56"/>
        <v>279.830380078248-6000.32665114953i</v>
      </c>
      <c r="U219" s="164" t="str">
        <f t="shared" si="48"/>
        <v>-0.496826784473128+10.6533214694038i</v>
      </c>
    </row>
    <row r="220" spans="2:21" x14ac:dyDescent="0.2">
      <c r="B220" s="164">
        <f t="shared" si="57"/>
        <v>1.9099999999999806</v>
      </c>
      <c r="C220" s="164">
        <f t="shared" si="58"/>
        <v>81.283051616406354</v>
      </c>
      <c r="D220" s="164">
        <f t="shared" si="49"/>
        <v>8.1283051616406352E-2</v>
      </c>
      <c r="E220" s="164">
        <f t="shared" si="50"/>
        <v>38.67528298282059</v>
      </c>
      <c r="F220" s="164">
        <f t="shared" si="51"/>
        <v>-9.9737967318799168</v>
      </c>
      <c r="G220" s="164">
        <f t="shared" si="52"/>
        <v>20.459355537217384</v>
      </c>
      <c r="H220" s="164">
        <f t="shared" si="53"/>
        <v>92.700975977453908</v>
      </c>
      <c r="I220" s="164">
        <f t="shared" si="54"/>
        <v>59.134638520037974</v>
      </c>
      <c r="J220" s="164">
        <f t="shared" si="55"/>
        <v>82.727179245573993</v>
      </c>
      <c r="K220" s="164" t="str">
        <f t="shared" si="41"/>
        <v>1+0.0000235236008679289i</v>
      </c>
      <c r="L220" s="164" t="str">
        <f t="shared" si="42"/>
        <v>1-7.91997555821347E-06i</v>
      </c>
      <c r="M220" s="164" t="str">
        <f t="shared" si="59"/>
        <v>1.00000000018631+0.0000156036253097154i</v>
      </c>
      <c r="N220" s="164" t="str">
        <f t="shared" si="43"/>
        <v>1+0.175562980373077i</v>
      </c>
      <c r="O220" s="164" t="str">
        <f t="shared" si="44"/>
        <v>0.999999825672621+0.000299329870097458i</v>
      </c>
      <c r="P220" s="164" t="str">
        <f t="shared" si="60"/>
        <v>0.999947274428512+0.17586227963774i</v>
      </c>
      <c r="Q220" s="164" t="str">
        <f t="shared" si="45"/>
        <v>84.5571979418416-14.8698454774838i</v>
      </c>
      <c r="R220" s="164" t="str">
        <f t="shared" si="46"/>
        <v>280-5933.43503655725i</v>
      </c>
      <c r="S220" s="164" t="str">
        <f t="shared" si="47"/>
        <v>-19580335.6206389i</v>
      </c>
      <c r="T220" s="164" t="str">
        <f t="shared" si="56"/>
        <v>279.830380076946-5931.64157100611i</v>
      </c>
      <c r="U220" s="164" t="str">
        <f t="shared" si="48"/>
        <v>-0.496826784470816+10.531374068627i</v>
      </c>
    </row>
    <row r="221" spans="2:21" x14ac:dyDescent="0.2">
      <c r="B221" s="164">
        <f t="shared" si="57"/>
        <v>1.9149999999999805</v>
      </c>
      <c r="C221" s="164">
        <f t="shared" si="58"/>
        <v>82.224264994703418</v>
      </c>
      <c r="D221" s="164">
        <f t="shared" si="49"/>
        <v>8.2224264994703422E-2</v>
      </c>
      <c r="E221" s="164">
        <f t="shared" si="50"/>
        <v>38.672259296842384</v>
      </c>
      <c r="F221" s="164">
        <f t="shared" si="51"/>
        <v>-10.086940874829379</v>
      </c>
      <c r="G221" s="164">
        <f t="shared" si="52"/>
        <v>20.359580305968784</v>
      </c>
      <c r="H221" s="164">
        <f t="shared" si="53"/>
        <v>92.732204641381713</v>
      </c>
      <c r="I221" s="164">
        <f t="shared" si="54"/>
        <v>59.031839602811168</v>
      </c>
      <c r="J221" s="164">
        <f t="shared" si="55"/>
        <v>82.645263766552333</v>
      </c>
      <c r="K221" s="164" t="str">
        <f t="shared" si="41"/>
        <v>1+0.0000237959913282071i</v>
      </c>
      <c r="L221" s="164" t="str">
        <f t="shared" si="42"/>
        <v>1-8.01168455292931E-06i</v>
      </c>
      <c r="M221" s="164" t="str">
        <f t="shared" si="59"/>
        <v>1.00000000019065+0.0000157843067752778i</v>
      </c>
      <c r="N221" s="164" t="str">
        <f t="shared" si="43"/>
        <v>1+0.177595903874038i</v>
      </c>
      <c r="O221" s="164" t="str">
        <f t="shared" si="44"/>
        <v>0.999999821612015+0.000302795946636872i</v>
      </c>
      <c r="P221" s="164" t="str">
        <f t="shared" si="60"/>
        <v>0.999946046292183+0.177898668139699i</v>
      </c>
      <c r="Q221" s="164" t="str">
        <f t="shared" si="45"/>
        <v>84.4982488413543-15.0315610544151i</v>
      </c>
      <c r="R221" s="164" t="str">
        <f t="shared" si="46"/>
        <v>280-5865.51556733459i</v>
      </c>
      <c r="S221" s="164" t="str">
        <f t="shared" si="47"/>
        <v>-19356201.3722041i</v>
      </c>
      <c r="T221" s="164" t="str">
        <f t="shared" si="56"/>
        <v>279.830380075615-5863.74272352802i</v>
      </c>
      <c r="U221" s="164" t="str">
        <f t="shared" si="48"/>
        <v>-0.496826784468453+10.4108225900758i</v>
      </c>
    </row>
    <row r="222" spans="2:21" x14ac:dyDescent="0.2">
      <c r="B222" s="164">
        <f t="shared" si="57"/>
        <v>1.9199999999999804</v>
      </c>
      <c r="C222" s="164">
        <f t="shared" si="58"/>
        <v>83.17637711026336</v>
      </c>
      <c r="D222" s="164">
        <f t="shared" si="49"/>
        <v>8.3176377110263364E-2</v>
      </c>
      <c r="E222" s="164">
        <f t="shared" si="50"/>
        <v>38.669167357972292</v>
      </c>
      <c r="F222" s="164">
        <f t="shared" si="51"/>
        <v>-10.201314742698447</v>
      </c>
      <c r="G222" s="164">
        <f t="shared" si="52"/>
        <v>20.259810298215196</v>
      </c>
      <c r="H222" s="164">
        <f t="shared" si="53"/>
        <v>92.763793261822428</v>
      </c>
      <c r="I222" s="164">
        <f t="shared" si="54"/>
        <v>58.928977656187485</v>
      </c>
      <c r="J222" s="164">
        <f t="shared" si="55"/>
        <v>82.562478519123985</v>
      </c>
      <c r="K222" s="164" t="str">
        <f t="shared" si="41"/>
        <v>1+0.000024071535921361i</v>
      </c>
      <c r="L222" s="164" t="str">
        <f t="shared" si="42"/>
        <v>1-0.0000081044554877547i</v>
      </c>
      <c r="M222" s="164" t="str">
        <f t="shared" si="59"/>
        <v>1.00000000019509+0.0000159670804336063i</v>
      </c>
      <c r="N222" s="164" t="str">
        <f t="shared" si="43"/>
        <v>1+0.179652367519693i</v>
      </c>
      <c r="O222" s="164" t="str">
        <f t="shared" si="44"/>
        <v>0.999999817456825+0.000306302158451036i</v>
      </c>
      <c r="P222" s="164" t="str">
        <f t="shared" si="60"/>
        <v>0.999944789548883+0.17995863688383i</v>
      </c>
      <c r="Q222" s="164" t="str">
        <f t="shared" si="45"/>
        <v>84.4380115250756-15.1947965517793i</v>
      </c>
      <c r="R222" s="164" t="str">
        <f t="shared" si="46"/>
        <v>280-5798.37356584704i</v>
      </c>
      <c r="S222" s="164" t="str">
        <f t="shared" si="47"/>
        <v>-19134632.7672953i</v>
      </c>
      <c r="T222" s="164" t="str">
        <f t="shared" si="56"/>
        <v>279.830380074252-5796.62110879656i</v>
      </c>
      <c r="U222" s="164" t="str">
        <f t="shared" si="48"/>
        <v>-0.496826784466033+10.2916510547824i</v>
      </c>
    </row>
    <row r="223" spans="2:21" x14ac:dyDescent="0.2">
      <c r="B223" s="164">
        <f t="shared" si="57"/>
        <v>1.9249999999999803</v>
      </c>
      <c r="C223" s="164">
        <f t="shared" si="58"/>
        <v>84.139514164515717</v>
      </c>
      <c r="D223" s="164">
        <f t="shared" si="49"/>
        <v>8.4139514164515719E-2</v>
      </c>
      <c r="E223" s="164">
        <f t="shared" si="50"/>
        <v>38.666005675787552</v>
      </c>
      <c r="F223" s="164">
        <f t="shared" si="51"/>
        <v>-10.316929867279885</v>
      </c>
      <c r="G223" s="164">
        <f t="shared" si="52"/>
        <v>20.160045635061042</v>
      </c>
      <c r="H223" s="164">
        <f t="shared" si="53"/>
        <v>92.795745948919247</v>
      </c>
      <c r="I223" s="164">
        <f t="shared" si="54"/>
        <v>58.826051310848598</v>
      </c>
      <c r="J223" s="164">
        <f t="shared" si="55"/>
        <v>82.478816081639366</v>
      </c>
      <c r="K223" s="164" t="str">
        <f t="shared" si="41"/>
        <v>1+0.0000243502711705279i</v>
      </c>
      <c r="L223" s="164" t="str">
        <f t="shared" si="42"/>
        <v>1-8.19830065937653E-06i</v>
      </c>
      <c r="M223" s="164" t="str">
        <f t="shared" si="59"/>
        <v>1.00000000019963+0.0000161519705111514i</v>
      </c>
      <c r="N223" s="164" t="str">
        <f t="shared" si="43"/>
        <v>1+0.18173264389207i</v>
      </c>
      <c r="O223" s="164" t="str">
        <f t="shared" si="44"/>
        <v>0.999999813204848+0.000309848970284528i</v>
      </c>
      <c r="P223" s="164" t="str">
        <f t="shared" si="60"/>
        <v>0.999943503532271+0.182042458915578i</v>
      </c>
      <c r="Q223" s="164" t="str">
        <f t="shared" si="45"/>
        <v>84.3764597974443-15.3595580454085i</v>
      </c>
      <c r="R223" s="164" t="str">
        <f t="shared" si="46"/>
        <v>280-5732.00013249508i</v>
      </c>
      <c r="S223" s="164" t="str">
        <f t="shared" si="47"/>
        <v>-18915600.4372338i</v>
      </c>
      <c r="T223" s="164" t="str">
        <f t="shared" si="56"/>
        <v>279.830380072857-5730.26782991432i</v>
      </c>
      <c r="U223" s="164" t="str">
        <f t="shared" si="48"/>
        <v>-0.496826784463556+10.1738436666886i</v>
      </c>
    </row>
    <row r="224" spans="2:21" x14ac:dyDescent="0.2">
      <c r="B224" s="164">
        <f t="shared" si="57"/>
        <v>1.9299999999999802</v>
      </c>
      <c r="C224" s="164">
        <f t="shared" si="58"/>
        <v>85.113803820233812</v>
      </c>
      <c r="D224" s="164">
        <f t="shared" si="49"/>
        <v>8.5113803820233813E-2</v>
      </c>
      <c r="E224" s="164">
        <f t="shared" si="50"/>
        <v>38.662772729608598</v>
      </c>
      <c r="F224" s="164">
        <f t="shared" si="51"/>
        <v>-10.433797825490995</v>
      </c>
      <c r="G224" s="164">
        <f t="shared" si="52"/>
        <v>20.060286440405505</v>
      </c>
      <c r="H224" s="164">
        <f t="shared" si="53"/>
        <v>92.828066858382471</v>
      </c>
      <c r="I224" s="164">
        <f t="shared" si="54"/>
        <v>58.723059170014103</v>
      </c>
      <c r="J224" s="164">
        <f t="shared" si="55"/>
        <v>82.394269032891472</v>
      </c>
      <c r="K224" s="164" t="str">
        <f t="shared" si="41"/>
        <v>1+0.0000246322340217632i</v>
      </c>
      <c r="L224" s="164" t="str">
        <f t="shared" si="42"/>
        <v>1-8.29323250687068E-06i</v>
      </c>
      <c r="M224" s="164" t="str">
        <f t="shared" si="59"/>
        <v>1.00000000020428+0.0000163390015148925i</v>
      </c>
      <c r="N224" s="164" t="str">
        <f t="shared" si="43"/>
        <v>1+0.183837008729548i</v>
      </c>
      <c r="O224" s="164" t="str">
        <f t="shared" si="44"/>
        <v>0.99999980885383+0.000313436852263415i</v>
      </c>
      <c r="P224" s="164" t="str">
        <f t="shared" si="60"/>
        <v>0.999942187560484+0.184150410442071i</v>
      </c>
      <c r="Q224" s="164" t="str">
        <f t="shared" si="45"/>
        <v>84.3135670193452-15.5258513252248i</v>
      </c>
      <c r="R224" s="164" t="str">
        <f t="shared" si="46"/>
        <v>280-5666.38646955202i</v>
      </c>
      <c r="S224" s="164" t="str">
        <f t="shared" si="47"/>
        <v>-18699075.3495216i</v>
      </c>
      <c r="T224" s="164" t="str">
        <f t="shared" si="56"/>
        <v>279.830380071429-5664.67409182619i</v>
      </c>
      <c r="U224" s="164" t="str">
        <f t="shared" si="48"/>
        <v>-0.496826784461021+10.057384810553i</v>
      </c>
    </row>
    <row r="225" spans="2:21" x14ac:dyDescent="0.2">
      <c r="B225" s="164">
        <f t="shared" si="57"/>
        <v>1.9349999999999801</v>
      </c>
      <c r="C225" s="164">
        <f t="shared" si="58"/>
        <v>86.099375218456174</v>
      </c>
      <c r="D225" s="164">
        <f t="shared" si="49"/>
        <v>8.6099375218456176E-2</v>
      </c>
      <c r="E225" s="164">
        <f t="shared" si="50"/>
        <v>38.659466967989026</v>
      </c>
      <c r="F225" s="164">
        <f t="shared" si="51"/>
        <v>-10.551930237167825</v>
      </c>
      <c r="G225" s="164">
        <f t="shared" si="52"/>
        <v>19.960532841005531</v>
      </c>
      <c r="H225" s="164">
        <f t="shared" si="53"/>
        <v>92.860760191946767</v>
      </c>
      <c r="I225" s="164">
        <f t="shared" si="54"/>
        <v>58.619999808994557</v>
      </c>
      <c r="J225" s="164">
        <f t="shared" si="55"/>
        <v>82.308829954778943</v>
      </c>
      <c r="K225" s="164" t="str">
        <f t="shared" si="41"/>
        <v>1+0.0000249174618489373i</v>
      </c>
      <c r="L225" s="164" t="str">
        <f t="shared" si="42"/>
        <v>1-8.38926361335069E-06i</v>
      </c>
      <c r="M225" s="164" t="str">
        <f t="shared" si="59"/>
        <v>1.00000000020904+0.0000165281982355866i</v>
      </c>
      <c r="N225" s="164" t="str">
        <f t="shared" si="43"/>
        <v>1+0.185965740963409i</v>
      </c>
      <c r="O225" s="164" t="str">
        <f t="shared" si="44"/>
        <v>0.999999804401464+0.000317066279957566i</v>
      </c>
      <c r="P225" s="164" t="str">
        <f t="shared" si="60"/>
        <v>0.999940840935777+0.18628277086874i</v>
      </c>
      <c r="Q225" s="164" t="str">
        <f t="shared" si="45"/>
        <v>84.2493061047545-15.6936818820743i</v>
      </c>
      <c r="R225" s="164" t="str">
        <f t="shared" si="46"/>
        <v>280-5601.52387999785i</v>
      </c>
      <c r="S225" s="164" t="str">
        <f t="shared" si="47"/>
        <v>-18485028.8039929i</v>
      </c>
      <c r="T225" s="164" t="str">
        <f t="shared" si="56"/>
        <v>279.830380069969-5599.83120015313i</v>
      </c>
      <c r="U225" s="164" t="str">
        <f t="shared" si="48"/>
        <v>-0.496826784458429+9.94225904988019i</v>
      </c>
    </row>
    <row r="226" spans="2:21" x14ac:dyDescent="0.2">
      <c r="B226" s="164">
        <f t="shared" si="57"/>
        <v>1.93999999999998</v>
      </c>
      <c r="C226" s="164">
        <f t="shared" si="58"/>
        <v>87.096358995604049</v>
      </c>
      <c r="D226" s="164">
        <f t="shared" si="49"/>
        <v>8.7096358995604056E-2</v>
      </c>
      <c r="E226" s="164">
        <f t="shared" si="50"/>
        <v>38.656086808201906</v>
      </c>
      <c r="F226" s="164">
        <f t="shared" si="51"/>
        <v>-10.671338762757378</v>
      </c>
      <c r="G226" s="164">
        <f t="shared" si="52"/>
        <v>19.86078496654175</v>
      </c>
      <c r="H226" s="164">
        <f t="shared" si="53"/>
        <v>92.893830197830894</v>
      </c>
      <c r="I226" s="164">
        <f t="shared" si="54"/>
        <v>58.516871774743656</v>
      </c>
      <c r="J226" s="164">
        <f t="shared" si="55"/>
        <v>82.222491435073522</v>
      </c>
      <c r="K226" s="164" t="str">
        <f t="shared" si="41"/>
        <v>1+0.0000252059924586898i</v>
      </c>
      <c r="L226" s="164" t="str">
        <f t="shared" si="42"/>
        <v>1-8.48640670763571E-06i</v>
      </c>
      <c r="M226" s="164" t="str">
        <f t="shared" si="59"/>
        <v>1.00000000021391+0.0000167195857510541i</v>
      </c>
      <c r="N226" s="164" t="str">
        <f t="shared" si="43"/>
        <v>1+0.188119122754802i</v>
      </c>
      <c r="O226" s="164" t="str">
        <f t="shared" si="44"/>
        <v>0.999999799845389+0.00032073773444369i</v>
      </c>
      <c r="P226" s="164" t="str">
        <f t="shared" si="60"/>
        <v>0.999939462944151+0.188439822836336i</v>
      </c>
      <c r="Q226" s="164" t="str">
        <f t="shared" si="45"/>
        <v>84.1836495175799-15.863054894201i</v>
      </c>
      <c r="R226" s="164" t="str">
        <f t="shared" si="46"/>
        <v>280-5537.40376636661i</v>
      </c>
      <c r="S226" s="164" t="str">
        <f t="shared" si="47"/>
        <v>-18273432.4290098i</v>
      </c>
      <c r="T226" s="164" t="str">
        <f t="shared" si="56"/>
        <v>279.830380068474-5535.73056004016i</v>
      </c>
      <c r="U226" s="164" t="str">
        <f t="shared" si="48"/>
        <v>-0.496826784455774+9.82845112487544i</v>
      </c>
    </row>
    <row r="227" spans="2:21" x14ac:dyDescent="0.2">
      <c r="B227" s="164">
        <f t="shared" si="57"/>
        <v>1.9449999999999799</v>
      </c>
      <c r="C227" s="164">
        <f t="shared" si="58"/>
        <v>88.104887300797344</v>
      </c>
      <c r="D227" s="164">
        <f t="shared" si="49"/>
        <v>8.8104887300797338E-2</v>
      </c>
      <c r="E227" s="164">
        <f t="shared" si="50"/>
        <v>38.65263063572263</v>
      </c>
      <c r="F227" s="164">
        <f t="shared" si="51"/>
        <v>-10.792035100907523</v>
      </c>
      <c r="G227" s="164">
        <f t="shared" si="52"/>
        <v>19.761042949684736</v>
      </c>
      <c r="H227" s="164">
        <f t="shared" si="53"/>
        <v>92.927281171200676</v>
      </c>
      <c r="I227" s="164">
        <f t="shared" si="54"/>
        <v>58.413673585407366</v>
      </c>
      <c r="J227" s="164">
        <f t="shared" si="55"/>
        <v>82.13524607029315</v>
      </c>
      <c r="K227" s="164" t="str">
        <f t="shared" si="41"/>
        <v>1+0.0000254978640954406i</v>
      </c>
      <c r="L227" s="164" t="str">
        <f t="shared" si="42"/>
        <v>1-8.58467466593767E-06i</v>
      </c>
      <c r="M227" s="164" t="str">
        <f t="shared" si="59"/>
        <v>1.00000000021889+0.0000169131894295029i</v>
      </c>
      <c r="N227" s="164" t="str">
        <f t="shared" si="43"/>
        <v>1+0.190297439532154i</v>
      </c>
      <c r="O227" s="164" t="str">
        <f t="shared" si="44"/>
        <v>0.999999795183189+0.000324451702369104i</v>
      </c>
      <c r="P227" s="164" t="str">
        <f t="shared" si="60"/>
        <v>0.999938052854976+0.190621852258408i</v>
      </c>
      <c r="Q227" s="164" t="str">
        <f t="shared" si="45"/>
        <v>84.1165692687072-16.0339752133597i</v>
      </c>
      <c r="R227" s="164" t="str">
        <f t="shared" si="46"/>
        <v>280-5474.01762960672i</v>
      </c>
      <c r="S227" s="164" t="str">
        <f t="shared" si="47"/>
        <v>-18064258.1777021i</v>
      </c>
      <c r="T227" s="164" t="str">
        <f t="shared" si="56"/>
        <v>279.830380066945-5472.36367501682i</v>
      </c>
      <c r="U227" s="164" t="str">
        <f t="shared" si="48"/>
        <v>-0.49682678445306+9.71594595042147i</v>
      </c>
    </row>
    <row r="228" spans="2:21" x14ac:dyDescent="0.2">
      <c r="B228" s="164">
        <f t="shared" si="57"/>
        <v>1.9499999999999797</v>
      </c>
      <c r="C228" s="164">
        <f t="shared" si="58"/>
        <v>89.125093813370441</v>
      </c>
      <c r="D228" s="164">
        <f t="shared" si="49"/>
        <v>8.9125093813370443E-2</v>
      </c>
      <c r="E228" s="164">
        <f t="shared" si="50"/>
        <v>38.649096803708531</v>
      </c>
      <c r="F228" s="164">
        <f t="shared" si="51"/>
        <v>-10.914030985950095</v>
      </c>
      <c r="G228" s="164">
        <f t="shared" si="52"/>
        <v>19.661306926163398</v>
      </c>
      <c r="H228" s="164">
        <f t="shared" si="53"/>
        <v>92.961117454634291</v>
      </c>
      <c r="I228" s="164">
        <f t="shared" si="54"/>
        <v>58.310403729871929</v>
      </c>
      <c r="J228" s="164">
        <f t="shared" si="55"/>
        <v>82.047086468684199</v>
      </c>
      <c r="K228" s="164" t="str">
        <f t="shared" si="41"/>
        <v>1+0.0000257931154464588i</v>
      </c>
      <c r="L228" s="164" t="str">
        <f t="shared" si="42"/>
        <v>1-8.68408051356801E-06i</v>
      </c>
      <c r="M228" s="164" t="str">
        <f t="shared" si="59"/>
        <v>1.00000000022399+0.0000171090349328908i</v>
      </c>
      <c r="N228" s="164" t="str">
        <f t="shared" si="43"/>
        <v>1+0.192500980028992i</v>
      </c>
      <c r="O228" s="164" t="str">
        <f t="shared" si="44"/>
        <v>0.999999790412392+0.000328208676016233i</v>
      </c>
      <c r="P228" s="164" t="str">
        <f t="shared" si="60"/>
        <v>0.999936609920605+0.192829148359188i</v>
      </c>
      <c r="Q228" s="164" t="str">
        <f t="shared" si="45"/>
        <v>84.0480369132686-16.2064473505611i</v>
      </c>
      <c r="R228" s="164" t="str">
        <f t="shared" si="46"/>
        <v>280-5411.35706795434i</v>
      </c>
      <c r="S228" s="164" t="str">
        <f t="shared" si="47"/>
        <v>-17857478.3242494i</v>
      </c>
      <c r="T228" s="164" t="str">
        <f t="shared" si="56"/>
        <v>279.830380065379-5409.72214587108i</v>
      </c>
      <c r="U228" s="164" t="str">
        <f t="shared" si="48"/>
        <v>-0.496826784450279+9.60472861407916i</v>
      </c>
    </row>
    <row r="229" spans="2:21" x14ac:dyDescent="0.2">
      <c r="B229" s="164">
        <f t="shared" si="57"/>
        <v>1.9549999999999796</v>
      </c>
      <c r="C229" s="164">
        <f t="shared" si="58"/>
        <v>90.157113760591528</v>
      </c>
      <c r="D229" s="164">
        <f t="shared" si="49"/>
        <v>9.0157113760591531E-2</v>
      </c>
      <c r="E229" s="164">
        <f t="shared" si="50"/>
        <v>38.645483632475262</v>
      </c>
      <c r="F229" s="164">
        <f t="shared" si="51"/>
        <v>-11.037338185274697</v>
      </c>
      <c r="G229" s="164">
        <f t="shared" si="52"/>
        <v>19.561577034835125</v>
      </c>
      <c r="H229" s="164">
        <f t="shared" si="53"/>
        <v>92.995343438590439</v>
      </c>
      <c r="I229" s="164">
        <f t="shared" si="54"/>
        <v>58.207060667310387</v>
      </c>
      <c r="J229" s="164">
        <f t="shared" si="55"/>
        <v>81.958005253315747</v>
      </c>
      <c r="K229" s="164" t="str">
        <f t="shared" si="41"/>
        <v>1+0.0000260917856469914i</v>
      </c>
      <c r="L229" s="164" t="str">
        <f t="shared" si="42"/>
        <v>1-8.78463742666415E-06i</v>
      </c>
      <c r="M229" s="164" t="str">
        <f t="shared" si="59"/>
        <v>1.00000000022921+0.0000173071482203272i</v>
      </c>
      <c r="N229" s="164" t="str">
        <f t="shared" si="43"/>
        <v>1+0.194730036322224i</v>
      </c>
      <c r="O229" s="164" t="str">
        <f t="shared" si="44"/>
        <v>0.99999978553047+0.000332009153367865i</v>
      </c>
      <c r="P229" s="164" t="str">
        <f t="shared" si="60"/>
        <v>0.999935133375975+0.195062003711932i</v>
      </c>
      <c r="Q229" s="164" t="str">
        <f t="shared" si="45"/>
        <v>83.9780235481437-16.3804754614451i</v>
      </c>
      <c r="R229" s="164" t="str">
        <f t="shared" si="46"/>
        <v>280-5349.41377581998i</v>
      </c>
      <c r="S229" s="164" t="str">
        <f t="shared" si="47"/>
        <v>-17653065.4602059i</v>
      </c>
      <c r="T229" s="164" t="str">
        <f t="shared" si="56"/>
        <v>279.830380063779-5347.79766953626i</v>
      </c>
      <c r="U229" s="164" t="str">
        <f t="shared" si="48"/>
        <v>-0.496826784447439+9.49478437411134i</v>
      </c>
    </row>
    <row r="230" spans="2:21" x14ac:dyDescent="0.2">
      <c r="B230" s="164">
        <f t="shared" si="57"/>
        <v>1.9599999999999795</v>
      </c>
      <c r="C230" s="164">
        <f t="shared" si="58"/>
        <v>91.201083935586752</v>
      </c>
      <c r="D230" s="164">
        <f t="shared" si="49"/>
        <v>9.1201083935586749E-2</v>
      </c>
      <c r="E230" s="164">
        <f t="shared" si="50"/>
        <v>38.641789408970695</v>
      </c>
      <c r="F230" s="164">
        <f t="shared" si="51"/>
        <v>-11.161968496591147</v>
      </c>
      <c r="G230" s="164">
        <f t="shared" si="52"/>
        <v>19.461853417756178</v>
      </c>
      <c r="H230" s="164">
        <f t="shared" si="53"/>
        <v>93.029963561879228</v>
      </c>
      <c r="I230" s="164">
        <f t="shared" si="54"/>
        <v>58.103642826726869</v>
      </c>
      <c r="J230" s="164">
        <f t="shared" si="55"/>
        <v>81.867995065288085</v>
      </c>
      <c r="K230" s="164" t="str">
        <f t="shared" ref="K230:K293" si="61">COMPLEX(1,2*PI()*C230*esr*Cout)</f>
        <v>1+0.0000263939142854498i</v>
      </c>
      <c r="L230" s="164" t="str">
        <f t="shared" ref="L230:L293" si="62">COMPLEX(1,-2*PI()*C230*(1-Dmax)^2*Lout*10^-6/Req)</f>
        <v>1-8.88635873393599E-06i</v>
      </c>
      <c r="M230" s="164" t="str">
        <f t="shared" si="59"/>
        <v>1.00000000023455+0.0000175075555515138i</v>
      </c>
      <c r="N230" s="164" t="str">
        <f t="shared" ref="N230:N293" si="63">COMPLEX(1,2*PI()*C230*(Rd+Rs+esr)*Req*Cout/(Req+Rd+Rs))</f>
        <v>1+0.196984903870845i</v>
      </c>
      <c r="O230" s="164" t="str">
        <f t="shared" ref="O230:O293" si="64">IMSUM(COMPLEX(1,2*PI()*C230/(Qd*ws)),IMPRODUCT(COMPLEX(0,2*PI()*C230/ws),COMPLEX(0,2*PI()*C230/ws)))</f>
        <v>0.999999780534833+0.000335853638173156i</v>
      </c>
      <c r="P230" s="164" t="str">
        <f t="shared" si="60"/>
        <v>0.999933622438203+0.197320714277693i</v>
      </c>
      <c r="Q230" s="164" t="str">
        <f t="shared" ref="Q230:Q293" si="65">IMPRODUCT(Ap,IMDIV(M230,P230))</f>
        <v>83.9064998097141-16.5560633312809i</v>
      </c>
      <c r="R230" s="164" t="str">
        <f t="shared" ref="R230:R293" si="66">IMSUM(Rz*10^3,IMDIV(1,COMPLEX(0,(2*PI()*C230*Cz*10^-9))))</f>
        <v>280-5288.1795426873i</v>
      </c>
      <c r="S230" s="164" t="str">
        <f t="shared" ref="S230:S293" si="67">IMDIV(1,COMPLEX(0,(2*PI()*C230*Cp*10^-12)))</f>
        <v>-17450992.4908681i</v>
      </c>
      <c r="T230" s="164" t="str">
        <f t="shared" si="56"/>
        <v>279.830380062139-5286.58203798995i</v>
      </c>
      <c r="U230" s="164" t="str">
        <f t="shared" ref="U230:U293" si="68">IMPRODUCT(-Rs*g/(Rs+Rd),T230)</f>
        <v>-0.496826784444527+9.38609865752781i</v>
      </c>
    </row>
    <row r="231" spans="2:21" x14ac:dyDescent="0.2">
      <c r="B231" s="164">
        <f t="shared" si="57"/>
        <v>1.9649999999999794</v>
      </c>
      <c r="C231" s="164">
        <f t="shared" si="58"/>
        <v>92.257142715471957</v>
      </c>
      <c r="D231" s="164">
        <f t="shared" ref="D231:D294" si="69">C231/1000</f>
        <v>9.225714271547196E-2</v>
      </c>
      <c r="E231" s="164">
        <f t="shared" ref="E231:E294" si="70">20*LOG(IMABS(Q231))</f>
        <v>38.638012386246395</v>
      </c>
      <c r="F231" s="164">
        <f t="shared" ref="F231:F294" si="71">IF(180/PI()*IMARGUMENT(Q231)&gt;0,180/PI()*IMARGUMENT(Q231)-360,180/PI()*IMARGUMENT(Q231))</f>
        <v>-11.287933745077241</v>
      </c>
      <c r="G231" s="164">
        <f t="shared" ref="G231:G294" si="72">20*LOG(IMABS(U231))</f>
        <v>19.362136220255458</v>
      </c>
      <c r="H231" s="164">
        <f t="shared" ref="H231:H294" si="73">180/PI()*IMARGUMENT(U231)</f>
        <v>93.064982312135498</v>
      </c>
      <c r="I231" s="164">
        <f t="shared" ref="I231:I294" si="74">E231+G231</f>
        <v>58.000148606501853</v>
      </c>
      <c r="J231" s="164">
        <f t="shared" ref="J231:J294" si="75">F231+H231</f>
        <v>81.777048567058259</v>
      </c>
      <c r="K231" s="164" t="str">
        <f t="shared" si="61"/>
        <v>1+0.0000266995414086578i</v>
      </c>
      <c r="L231" s="164" t="str">
        <f t="shared" si="62"/>
        <v>1-8.98925791843265E-06i</v>
      </c>
      <c r="M231" s="164" t="str">
        <f t="shared" si="59"/>
        <v>1.00000000024001+0.0000177102834902251i</v>
      </c>
      <c r="N231" s="164" t="str">
        <f t="shared" si="63"/>
        <v>1+0.199265881555108i</v>
      </c>
      <c r="O231" s="164" t="str">
        <f t="shared" si="64"/>
        <v>0.999999775422832+0.000339742640014402i</v>
      </c>
      <c r="P231" s="164" t="str">
        <f t="shared" si="60"/>
        <v>0.999932076306168+0.199605579444555i</v>
      </c>
      <c r="Q231" s="164" t="str">
        <f t="shared" si="65"/>
        <v>83.8334358718841-16.7332143595892i</v>
      </c>
      <c r="R231" s="164" t="str">
        <f t="shared" si="66"/>
        <v>280-5227.64625202504i</v>
      </c>
      <c r="S231" s="164" t="str">
        <f t="shared" si="67"/>
        <v>-17251232.6316826i</v>
      </c>
      <c r="T231" s="164" t="str">
        <f t="shared" ref="T231:T294" si="76">IMDIV(IMPRODUCT(R231,S231),IMSUM(R231,S231))</f>
        <v>279.830380060463-5226.06713716655i</v>
      </c>
      <c r="U231" s="164" t="str">
        <f t="shared" si="68"/>
        <v>-0.496826784441551+9.27865705815467i</v>
      </c>
    </row>
    <row r="232" spans="2:21" x14ac:dyDescent="0.2">
      <c r="B232" s="164">
        <f t="shared" ref="B232:B295" si="77">B231+0.005</f>
        <v>1.9699999999999793</v>
      </c>
      <c r="C232" s="164">
        <f t="shared" ref="C232:C295" si="78">10^B232</f>
        <v>93.325430079694698</v>
      </c>
      <c r="D232" s="164">
        <f t="shared" si="69"/>
        <v>9.3325430079694696E-2</v>
      </c>
      <c r="E232" s="164">
        <f t="shared" si="70"/>
        <v>38.634150782926937</v>
      </c>
      <c r="F232" s="164">
        <f t="shared" si="71"/>
        <v>-11.41524578040803</v>
      </c>
      <c r="G232" s="164">
        <f t="shared" si="72"/>
        <v>19.262425591008572</v>
      </c>
      <c r="H232" s="164">
        <f t="shared" si="73"/>
        <v>93.100404226294543</v>
      </c>
      <c r="I232" s="164">
        <f t="shared" si="74"/>
        <v>57.89657637393551</v>
      </c>
      <c r="J232" s="164">
        <f t="shared" si="75"/>
        <v>81.685158445886515</v>
      </c>
      <c r="K232" s="164" t="str">
        <f t="shared" si="61"/>
        <v>1+0.0000270087075271596i</v>
      </c>
      <c r="L232" s="164" t="str">
        <f t="shared" si="62"/>
        <v>1-9.09334861932957E-06i</v>
      </c>
      <c r="M232" s="164" t="str">
        <f t="shared" ref="M232:M295" si="79">IMPRODUCT(K232,L232)</f>
        <v>1.0000000002456+0.00001791535890783i</v>
      </c>
      <c r="N232" s="164" t="str">
        <f t="shared" si="63"/>
        <v>1+0.201573271716134i</v>
      </c>
      <c r="O232" s="164" t="str">
        <f t="shared" si="64"/>
        <v>0.999999770191758+0.000343676674374586i</v>
      </c>
      <c r="P232" s="164" t="str">
        <f t="shared" ref="P232:P295" si="80">IMPRODUCT(N232,O232)</f>
        <v>0.999930494160092+0.201916902067309i</v>
      </c>
      <c r="Q232" s="164" t="str">
        <f t="shared" si="65"/>
        <v>83.7588014443841-16.9119315443824i</v>
      </c>
      <c r="R232" s="164" t="str">
        <f t="shared" si="66"/>
        <v>280-5167.8058802111i</v>
      </c>
      <c r="S232" s="164" t="str">
        <f t="shared" si="67"/>
        <v>-17053759.4046966i</v>
      </c>
      <c r="T232" s="164" t="str">
        <f t="shared" si="76"/>
        <v>279.830380058747-5166.2449458815i</v>
      </c>
      <c r="U232" s="164" t="str">
        <f t="shared" si="68"/>
        <v>-0.496826784438504+9.1724453347243i</v>
      </c>
    </row>
    <row r="233" spans="2:21" x14ac:dyDescent="0.2">
      <c r="B233" s="164">
        <f t="shared" si="77"/>
        <v>1.9749999999999792</v>
      </c>
      <c r="C233" s="164">
        <f t="shared" si="78"/>
        <v>94.406087628587869</v>
      </c>
      <c r="D233" s="164">
        <f t="shared" si="69"/>
        <v>9.4406087628587876E-2</v>
      </c>
      <c r="E233" s="164">
        <f t="shared" si="70"/>
        <v>38.63020278267728</v>
      </c>
      <c r="F233" s="164">
        <f t="shared" si="71"/>
        <v>-11.543916473665803</v>
      </c>
      <c r="G233" s="164">
        <f t="shared" si="72"/>
        <v>19.162721682114064</v>
      </c>
      <c r="H233" s="164">
        <f t="shared" si="73"/>
        <v>93.136233891070532</v>
      </c>
      <c r="I233" s="164">
        <f t="shared" si="74"/>
        <v>57.792924464791341</v>
      </c>
      <c r="J233" s="164">
        <f t="shared" si="75"/>
        <v>81.592317417404729</v>
      </c>
      <c r="K233" s="164" t="str">
        <f t="shared" si="61"/>
        <v>1+0.0000273214536205894i</v>
      </c>
      <c r="L233" s="164" t="str">
        <f t="shared" si="62"/>
        <v>1-0.0000091986446337364i</v>
      </c>
      <c r="M233" s="164" t="str">
        <f t="shared" si="79"/>
        <v>1.00000000025132+0.000018122808986853i</v>
      </c>
      <c r="N233" s="164" t="str">
        <f t="shared" si="63"/>
        <v>1+0.203907380195989i</v>
      </c>
      <c r="O233" s="164" t="str">
        <f t="shared" si="64"/>
        <v>0.999999764838836+0.000347656262705701i</v>
      </c>
      <c r="P233" s="164" t="str">
        <f t="shared" si="80"/>
        <v>0.999928875161099+0.204254988507598i</v>
      </c>
      <c r="Q233" s="164" t="str">
        <f t="shared" si="65"/>
        <v>83.6825657713722-17.092217466023i</v>
      </c>
      <c r="R233" s="164" t="str">
        <f t="shared" si="66"/>
        <v>280-5108.65049546902i</v>
      </c>
      <c r="S233" s="164" t="str">
        <f t="shared" si="67"/>
        <v>-16858546.6350477i</v>
      </c>
      <c r="T233" s="164" t="str">
        <f t="shared" si="76"/>
        <v>279.83038005699-5107.10753476815i</v>
      </c>
      <c r="U233" s="164" t="str">
        <f t="shared" si="68"/>
        <v>-0.496826784435385+9.0674494089878i</v>
      </c>
    </row>
    <row r="234" spans="2:21" x14ac:dyDescent="0.2">
      <c r="B234" s="164">
        <f t="shared" si="77"/>
        <v>1.9799999999999791</v>
      </c>
      <c r="C234" s="164">
        <f t="shared" si="78"/>
        <v>95.499258602139079</v>
      </c>
      <c r="D234" s="164">
        <f t="shared" si="69"/>
        <v>9.5499258602139078E-2</v>
      </c>
      <c r="E234" s="164">
        <f t="shared" si="70"/>
        <v>38.626166533668965</v>
      </c>
      <c r="F234" s="164">
        <f t="shared" si="71"/>
        <v>-11.67395771412574</v>
      </c>
      <c r="G234" s="164">
        <f t="shared" si="72"/>
        <v>19.063024649171346</v>
      </c>
      <c r="H234" s="164">
        <f t="shared" si="73"/>
        <v>93.172475943437021</v>
      </c>
      <c r="I234" s="164">
        <f t="shared" si="74"/>
        <v>57.689191182840311</v>
      </c>
      <c r="J234" s="164">
        <f t="shared" si="75"/>
        <v>81.498518229311287</v>
      </c>
      <c r="K234" s="164" t="str">
        <f t="shared" si="61"/>
        <v>1+0.0000276378211431029i</v>
      </c>
      <c r="L234" s="164" t="str">
        <f t="shared" si="62"/>
        <v>1-9.30515991852582E-06i</v>
      </c>
      <c r="M234" s="164" t="str">
        <f t="shared" si="79"/>
        <v>1.00000000025717+0.0000183326612245771i</v>
      </c>
      <c r="N234" s="164" t="str">
        <f t="shared" si="63"/>
        <v>1+0.206268516378224i</v>
      </c>
      <c r="O234" s="164" t="str">
        <f t="shared" si="64"/>
        <v>0.999999759361229+0.000351681932497869i</v>
      </c>
      <c r="P234" s="164" t="str">
        <f t="shared" si="80"/>
        <v>0.999927218450776+0.20662014867452i</v>
      </c>
      <c r="Q234" s="164" t="str">
        <f t="shared" si="65"/>
        <v>83.6046976303547-17.2740742706956i</v>
      </c>
      <c r="R234" s="164" t="str">
        <f t="shared" si="66"/>
        <v>280-5050.17225681661i</v>
      </c>
      <c r="S234" s="164" t="str">
        <f t="shared" si="67"/>
        <v>-16665568.4474948i</v>
      </c>
      <c r="T234" s="164" t="str">
        <f t="shared" si="76"/>
        <v>279.830380055194-5048.64706522673i</v>
      </c>
      <c r="U234" s="164" t="str">
        <f t="shared" si="68"/>
        <v>-0.496826784432196+8.96365536384899i</v>
      </c>
    </row>
    <row r="235" spans="2:21" x14ac:dyDescent="0.2">
      <c r="B235" s="164">
        <f t="shared" si="77"/>
        <v>1.984999999999979</v>
      </c>
      <c r="C235" s="164">
        <f t="shared" si="78"/>
        <v>96.605087898976677</v>
      </c>
      <c r="D235" s="164">
        <f t="shared" si="69"/>
        <v>9.6605087898976677E-2</v>
      </c>
      <c r="E235" s="164">
        <f t="shared" si="70"/>
        <v>38.622040148045357</v>
      </c>
      <c r="F235" s="164">
        <f t="shared" si="71"/>
        <v>-11.805381405916348</v>
      </c>
      <c r="G235" s="164">
        <f t="shared" si="72"/>
        <v>18.963334651360032</v>
      </c>
      <c r="H235" s="164">
        <f t="shared" si="73"/>
        <v>93.209135071109856</v>
      </c>
      <c r="I235" s="164">
        <f t="shared" si="74"/>
        <v>57.585374799405386</v>
      </c>
      <c r="J235" s="164">
        <f t="shared" si="75"/>
        <v>81.403753665193506</v>
      </c>
      <c r="K235" s="164" t="str">
        <f t="shared" si="61"/>
        <v>1+0.0000279578520288727i</v>
      </c>
      <c r="L235" s="164" t="str">
        <f t="shared" si="62"/>
        <v>1-9.41290859218342E-06i</v>
      </c>
      <c r="M235" s="164" t="str">
        <f t="shared" si="79"/>
        <v>1.00000000026316+0.0000185449434366893i</v>
      </c>
      <c r="N235" s="164" t="str">
        <f t="shared" si="63"/>
        <v>1+0.208656993228883i</v>
      </c>
      <c r="O235" s="164" t="str">
        <f t="shared" si="64"/>
        <v>0.999999753756032+0.00035575421734926i</v>
      </c>
      <c r="P235" s="164" t="str">
        <f t="shared" si="80"/>
        <v>0.999925523150711+0.209012696065706i</v>
      </c>
      <c r="Q235" s="164" t="str">
        <f t="shared" si="65"/>
        <v>83.5251653314433-17.4575036534939i</v>
      </c>
      <c r="R235" s="164" t="str">
        <f t="shared" si="66"/>
        <v>280-4992.36341302667i</v>
      </c>
      <c r="S235" s="164" t="str">
        <f t="shared" si="67"/>
        <v>-16474799.262988i</v>
      </c>
      <c r="T235" s="164" t="str">
        <f t="shared" si="76"/>
        <v>279.830380053355-4990.85578838526i</v>
      </c>
      <c r="U235" s="164" t="str">
        <f t="shared" si="68"/>
        <v>-0.496826784428931+8.86104944151949i</v>
      </c>
    </row>
    <row r="236" spans="2:21" x14ac:dyDescent="0.2">
      <c r="B236" s="164">
        <f t="shared" si="77"/>
        <v>1.9899999999999789</v>
      </c>
      <c r="C236" s="164">
        <f t="shared" si="78"/>
        <v>97.723722095576349</v>
      </c>
      <c r="D236" s="164">
        <f t="shared" si="69"/>
        <v>9.7723722095576351E-2</v>
      </c>
      <c r="E236" s="164">
        <f t="shared" si="70"/>
        <v>38.617821701385708</v>
      </c>
      <c r="F236" s="164">
        <f t="shared" si="71"/>
        <v>-11.938199464549268</v>
      </c>
      <c r="G236" s="164">
        <f t="shared" si="72"/>
        <v>18.863651851521663</v>
      </c>
      <c r="H236" s="164">
        <f t="shared" si="73"/>
        <v>93.246216013032168</v>
      </c>
      <c r="I236" s="164">
        <f t="shared" si="74"/>
        <v>57.481473552907374</v>
      </c>
      <c r="J236" s="164">
        <f t="shared" si="75"/>
        <v>81.308016548482897</v>
      </c>
      <c r="K236" s="164" t="str">
        <f t="shared" si="61"/>
        <v>1+0.000028281588697646i</v>
      </c>
      <c r="L236" s="164" t="str">
        <f t="shared" si="62"/>
        <v>1-9.52190493667921E-06i</v>
      </c>
      <c r="M236" s="164" t="str">
        <f t="shared" si="79"/>
        <v>1.00000000026929+0.0000187596837609668i</v>
      </c>
      <c r="N236" s="164" t="str">
        <f t="shared" si="63"/>
        <v>1+0.211073127337984i</v>
      </c>
      <c r="O236" s="164" t="str">
        <f t="shared" si="64"/>
        <v>0.999999748020273+0.000359873657036822i</v>
      </c>
      <c r="P236" s="164" t="str">
        <f t="shared" si="80"/>
        <v>0.999923788362036+0.211432947808872i</v>
      </c>
      <c r="Q236" s="164" t="str">
        <f t="shared" si="65"/>
        <v>83.443936716961-17.6425068411164i</v>
      </c>
      <c r="R236" s="164" t="str">
        <f t="shared" si="66"/>
        <v>280-4935.21630159959i</v>
      </c>
      <c r="S236" s="164" t="str">
        <f t="shared" si="67"/>
        <v>-16286213.7952787i</v>
      </c>
      <c r="T236" s="164" t="str">
        <f t="shared" si="76"/>
        <v>279.830380051473-4933.72604407264i</v>
      </c>
      <c r="U236" s="164" t="str">
        <f t="shared" si="68"/>
        <v>-0.49682678442559+8.75961804169551i</v>
      </c>
    </row>
    <row r="237" spans="2:21" x14ac:dyDescent="0.2">
      <c r="B237" s="164">
        <f t="shared" si="77"/>
        <v>1.9949999999999788</v>
      </c>
      <c r="C237" s="164">
        <f t="shared" si="78"/>
        <v>98.855309465689103</v>
      </c>
      <c r="D237" s="164">
        <f t="shared" si="69"/>
        <v>9.8855309465689101E-2</v>
      </c>
      <c r="E237" s="164">
        <f t="shared" si="70"/>
        <v>38.613509232169648</v>
      </c>
      <c r="F237" s="164">
        <f t="shared" si="71"/>
        <v>-12.072423813318274</v>
      </c>
      <c r="G237" s="164">
        <f t="shared" si="72"/>
        <v>18.763976416242613</v>
      </c>
      <c r="H237" s="164">
        <f t="shared" si="73"/>
        <v>93.283723559861528</v>
      </c>
      <c r="I237" s="164">
        <f t="shared" si="74"/>
        <v>57.377485648412261</v>
      </c>
      <c r="J237" s="164">
        <f t="shared" si="75"/>
        <v>81.211299746543261</v>
      </c>
      <c r="K237" s="164" t="str">
        <f t="shared" si="61"/>
        <v>1+0.0000286090740603677i</v>
      </c>
      <c r="L237" s="164" t="str">
        <f t="shared" si="62"/>
        <v>1-9.63216339936059E-06i</v>
      </c>
      <c r="M237" s="164" t="str">
        <f t="shared" si="79"/>
        <v>1.00000000027557+0.0000189769106610071i</v>
      </c>
      <c r="N237" s="164" t="str">
        <f t="shared" si="63"/>
        <v>1+0.213517238961488i</v>
      </c>
      <c r="O237" s="164" t="str">
        <f t="shared" si="64"/>
        <v>0.999999742150912+0.000364040797587822i</v>
      </c>
      <c r="P237" s="164" t="str">
        <f t="shared" si="80"/>
        <v>0.999922013164942+0.21388122470385i</v>
      </c>
      <c r="Q237" s="164" t="str">
        <f t="shared" si="65"/>
        <v>83.3609791614272-17.8290845741767i</v>
      </c>
      <c r="R237" s="164" t="str">
        <f t="shared" si="66"/>
        <v>280-4878.72334774765i</v>
      </c>
      <c r="S237" s="164" t="str">
        <f t="shared" si="67"/>
        <v>-16099787.0475672i</v>
      </c>
      <c r="T237" s="164" t="str">
        <f t="shared" si="76"/>
        <v>279.830380049549-4877.25025980316i</v>
      </c>
      <c r="U237" s="164" t="str">
        <f t="shared" si="68"/>
        <v>-0.496826784422174+8.65934771975492i</v>
      </c>
    </row>
    <row r="238" spans="2:21" x14ac:dyDescent="0.2">
      <c r="B238" s="164">
        <f t="shared" si="77"/>
        <v>1.9999999999999787</v>
      </c>
      <c r="C238" s="164">
        <f t="shared" si="78"/>
        <v>99.999999999995154</v>
      </c>
      <c r="D238" s="164">
        <f t="shared" si="69"/>
        <v>9.9999999999995148E-2</v>
      </c>
      <c r="E238" s="164">
        <f t="shared" si="70"/>
        <v>38.609100741241278</v>
      </c>
      <c r="F238" s="164">
        <f t="shared" si="71"/>
        <v>-12.208066379562446</v>
      </c>
      <c r="G238" s="164">
        <f t="shared" si="72"/>
        <v>18.664308515938927</v>
      </c>
      <c r="H238" s="164">
        <f t="shared" si="73"/>
        <v>93.321662554459024</v>
      </c>
      <c r="I238" s="164">
        <f t="shared" si="74"/>
        <v>57.273409257180205</v>
      </c>
      <c r="J238" s="164">
        <f t="shared" si="75"/>
        <v>81.113596174896571</v>
      </c>
      <c r="K238" s="164" t="str">
        <f t="shared" si="61"/>
        <v>1+0.0000289403515248678i</v>
      </c>
      <c r="L238" s="164" t="str">
        <f t="shared" si="62"/>
        <v>1-9.74369859486736E-06i</v>
      </c>
      <c r="M238" s="164" t="str">
        <f t="shared" si="79"/>
        <v>1.00000000028199+0.0000191966529300004i</v>
      </c>
      <c r="N238" s="164" t="str">
        <f t="shared" si="63"/>
        <v>1+0.215989652063743i</v>
      </c>
      <c r="O238" s="164" t="str">
        <f t="shared" si="64"/>
        <v>0.999999736144835+0.000368256191352227i</v>
      </c>
      <c r="P238" s="164" t="str">
        <f t="shared" si="80"/>
        <v>0.999920196618194+0.21635785126511i</v>
      </c>
      <c r="Q238" s="164" t="str">
        <f t="shared" si="65"/>
        <v>83.2762595719296-18.0172370891226i</v>
      </c>
      <c r="R238" s="164" t="str">
        <f t="shared" si="66"/>
        <v>280-4822.87706339101i</v>
      </c>
      <c r="S238" s="164" t="str">
        <f t="shared" si="67"/>
        <v>-15915494.3091903i</v>
      </c>
      <c r="T238" s="164" t="str">
        <f t="shared" si="76"/>
        <v>279.830380047577-4821.42094977273i</v>
      </c>
      <c r="U238" s="164" t="str">
        <f t="shared" si="68"/>
        <v>-0.496826784418673+8.56022518497505i</v>
      </c>
    </row>
    <row r="239" spans="2:21" x14ac:dyDescent="0.2">
      <c r="B239" s="164">
        <f t="shared" si="77"/>
        <v>2.0049999999999786</v>
      </c>
      <c r="C239" s="164">
        <f t="shared" si="78"/>
        <v>101.15794542598495</v>
      </c>
      <c r="D239" s="164">
        <f t="shared" si="69"/>
        <v>0.10115794542598495</v>
      </c>
      <c r="E239" s="164">
        <f t="shared" si="70"/>
        <v>38.604594191274387</v>
      </c>
      <c r="F239" s="164">
        <f t="shared" si="71"/>
        <v>-12.345139090791195</v>
      </c>
      <c r="G239" s="164">
        <f t="shared" si="72"/>
        <v>18.56464832494347</v>
      </c>
      <c r="H239" s="164">
        <f t="shared" si="73"/>
        <v>93.360037892380333</v>
      </c>
      <c r="I239" s="164">
        <f t="shared" si="74"/>
        <v>57.169242516217857</v>
      </c>
      <c r="J239" s="164">
        <f t="shared" si="75"/>
        <v>81.01489880158914</v>
      </c>
      <c r="K239" s="164" t="str">
        <f t="shared" si="61"/>
        <v>1+0.0000292754650016154i</v>
      </c>
      <c r="L239" s="164" t="str">
        <f t="shared" si="62"/>
        <v>1-9.85652530706886E-06i</v>
      </c>
      <c r="M239" s="164" t="str">
        <f t="shared" si="79"/>
        <v>1.00000000028855+0.0000194189396945465i</v>
      </c>
      <c r="N239" s="164" t="str">
        <f t="shared" si="63"/>
        <v>1+0.218490694360426i</v>
      </c>
      <c r="O239" s="164" t="str">
        <f t="shared" si="64"/>
        <v>0.999999729998858+0.000372520397075915i</v>
      </c>
      <c r="P239" s="164" t="str">
        <f t="shared" si="80"/>
        <v>0.999918337758637+0.218863155764765i</v>
      </c>
      <c r="Q239" s="164" t="str">
        <f t="shared" si="65"/>
        <v>83.1897443889142-18.2069640997678i</v>
      </c>
      <c r="R239" s="164" t="str">
        <f t="shared" si="66"/>
        <v>280-4767.67004616514i</v>
      </c>
      <c r="S239" s="164" t="str">
        <f t="shared" si="67"/>
        <v>-15733311.152345i</v>
      </c>
      <c r="T239" s="164" t="str">
        <f t="shared" si="76"/>
        <v>279.830380045561-4766.2307138668i</v>
      </c>
      <c r="U239" s="164" t="str">
        <f t="shared" si="68"/>
        <v>-0.496826784415093+8.46223729877131i</v>
      </c>
    </row>
    <row r="240" spans="2:21" x14ac:dyDescent="0.2">
      <c r="B240" s="164">
        <f t="shared" si="77"/>
        <v>2.0099999999999785</v>
      </c>
      <c r="C240" s="164">
        <f t="shared" si="78"/>
        <v>102.32929922807035</v>
      </c>
      <c r="D240" s="164">
        <f t="shared" si="69"/>
        <v>0.10232929922807035</v>
      </c>
      <c r="E240" s="164">
        <f t="shared" si="70"/>
        <v>38.599987506238953</v>
      </c>
      <c r="F240" s="164">
        <f t="shared" si="71"/>
        <v>-12.483653870669094</v>
      </c>
      <c r="G240" s="164">
        <f t="shared" si="72"/>
        <v>18.464996021594658</v>
      </c>
      <c r="H240" s="164">
        <f t="shared" si="73"/>
        <v>93.398854522368353</v>
      </c>
      <c r="I240" s="164">
        <f t="shared" si="74"/>
        <v>57.064983527833611</v>
      </c>
      <c r="J240" s="164">
        <f t="shared" si="75"/>
        <v>80.915200651699251</v>
      </c>
      <c r="K240" s="164" t="str">
        <f t="shared" si="61"/>
        <v>1+0.0000296144589095388i</v>
      </c>
      <c r="L240" s="164" t="str">
        <f t="shared" si="62"/>
        <v>1-9.97065849102358E-06i</v>
      </c>
      <c r="M240" s="164" t="str">
        <f t="shared" si="79"/>
        <v>1.00000000029528+0.0000196438004185152i</v>
      </c>
      <c r="N240" s="164" t="str">
        <f t="shared" si="63"/>
        <v>1+0.221020697361986i</v>
      </c>
      <c r="O240" s="164" t="str">
        <f t="shared" si="64"/>
        <v>0.999999723709724+0.000376833979974734i</v>
      </c>
      <c r="P240" s="164" t="str">
        <f t="shared" si="80"/>
        <v>0.99991643560068+0.221397470276091i</v>
      </c>
      <c r="Q240" s="164" t="str">
        <f t="shared" si="65"/>
        <v>83.10139958741-18.3982647784378i</v>
      </c>
      <c r="R240" s="164" t="str">
        <f t="shared" si="66"/>
        <v>280-4713.09497843976i</v>
      </c>
      <c r="S240" s="164" t="str">
        <f t="shared" si="67"/>
        <v>-15553213.4288512i</v>
      </c>
      <c r="T240" s="164" t="str">
        <f t="shared" si="76"/>
        <v>279.830380043499-4711.67223667945i</v>
      </c>
      <c r="U240" s="164" t="str">
        <f t="shared" si="68"/>
        <v>-0.496826784411432+8.36537107295565i</v>
      </c>
    </row>
    <row r="241" spans="2:21" x14ac:dyDescent="0.2">
      <c r="B241" s="164">
        <f t="shared" si="77"/>
        <v>2.0149999999999784</v>
      </c>
      <c r="C241" s="164">
        <f t="shared" si="78"/>
        <v>103.51421666792926</v>
      </c>
      <c r="D241" s="164">
        <f t="shared" si="69"/>
        <v>0.10351421666792926</v>
      </c>
      <c r="E241" s="164">
        <f t="shared" si="70"/>
        <v>38.595278570868096</v>
      </c>
      <c r="F241" s="164">
        <f t="shared" si="71"/>
        <v>-12.62362263485627</v>
      </c>
      <c r="G241" s="164">
        <f t="shared" si="72"/>
        <v>18.365351788326745</v>
      </c>
      <c r="H241" s="164">
        <f t="shared" si="73"/>
        <v>93.438117446847812</v>
      </c>
      <c r="I241" s="164">
        <f t="shared" si="74"/>
        <v>56.960630359194838</v>
      </c>
      <c r="J241" s="164">
        <f t="shared" si="75"/>
        <v>80.814494811991537</v>
      </c>
      <c r="K241" s="164" t="str">
        <f t="shared" si="61"/>
        <v>1+0.0000299573781819134i</v>
      </c>
      <c r="L241" s="164" t="str">
        <f t="shared" si="62"/>
        <v>1-0.0000100861132749615i</v>
      </c>
      <c r="M241" s="164" t="str">
        <f t="shared" si="79"/>
        <v>1.00000000030215+0.0000198712649069519i</v>
      </c>
      <c r="N241" s="164" t="str">
        <f t="shared" si="63"/>
        <v>1+0.22357999641758i</v>
      </c>
      <c r="O241" s="164" t="str">
        <f t="shared" si="64"/>
        <v>0.999999717274097+0.000381197511809427i</v>
      </c>
      <c r="P241" s="164" t="str">
        <f t="shared" si="80"/>
        <v>0.999914489135772+0.223961130717533i</v>
      </c>
      <c r="Q241" s="164" t="str">
        <f t="shared" si="65"/>
        <v>83.0111906786981-18.5911377367272i</v>
      </c>
      <c r="R241" s="164" t="str">
        <f t="shared" si="66"/>
        <v>280-4659.1446263487i</v>
      </c>
      <c r="S241" s="164" t="str">
        <f t="shared" si="67"/>
        <v>-15375177.2669507i</v>
      </c>
      <c r="T241" s="164" t="str">
        <f t="shared" si="76"/>
        <v>279.830380041388-4657.73828654353i</v>
      </c>
      <c r="U241" s="164" t="str">
        <f t="shared" si="68"/>
        <v>-0.496826784407684+8.26961366801459i</v>
      </c>
    </row>
    <row r="242" spans="2:21" x14ac:dyDescent="0.2">
      <c r="B242" s="164">
        <f t="shared" si="77"/>
        <v>2.0199999999999783</v>
      </c>
      <c r="C242" s="164">
        <f t="shared" si="78"/>
        <v>104.71285480508477</v>
      </c>
      <c r="D242" s="164">
        <f t="shared" si="69"/>
        <v>0.10471285480508477</v>
      </c>
      <c r="E242" s="164">
        <f t="shared" si="70"/>
        <v>38.59046523012929</v>
      </c>
      <c r="F242" s="164">
        <f t="shared" si="71"/>
        <v>-12.765057286701854</v>
      </c>
      <c r="G242" s="164">
        <f t="shared" si="72"/>
        <v>18.265715811763055</v>
      </c>
      <c r="H242" s="164">
        <f t="shared" si="73"/>
        <v>93.477831722421129</v>
      </c>
      <c r="I242" s="164">
        <f t="shared" si="74"/>
        <v>56.856181041892341</v>
      </c>
      <c r="J242" s="164">
        <f t="shared" si="75"/>
        <v>80.712774435719268</v>
      </c>
      <c r="K242" s="164" t="str">
        <f t="shared" si="61"/>
        <v>1+0.0000303042682723174i</v>
      </c>
      <c r="L242" s="164" t="str">
        <f t="shared" si="62"/>
        <v>1-0.000010202904962289i</v>
      </c>
      <c r="M242" s="164" t="str">
        <f t="shared" si="79"/>
        <v>1.00000000030919+0.0000201013633100284i</v>
      </c>
      <c r="N242" s="164" t="str">
        <f t="shared" si="63"/>
        <v>1+0.226168930759526i</v>
      </c>
      <c r="O242" s="164" t="str">
        <f t="shared" si="64"/>
        <v>0.999999710688564+0.000385611570961412i</v>
      </c>
      <c r="P242" s="164" t="str">
        <f t="shared" si="80"/>
        <v>0.999912497331871+0.226554476897229i</v>
      </c>
      <c r="Q242" s="164" t="str">
        <f t="shared" si="65"/>
        <v>82.919082712478-18.7855810058783i</v>
      </c>
      <c r="R242" s="164" t="str">
        <f t="shared" si="66"/>
        <v>280-4605.81183883124i</v>
      </c>
      <c r="S242" s="164" t="str">
        <f t="shared" si="67"/>
        <v>-15199179.0681431i</v>
      </c>
      <c r="T242" s="164" t="str">
        <f t="shared" si="76"/>
        <v>279.830380039227-4604.42171457238i</v>
      </c>
      <c r="U242" s="164" t="str">
        <f t="shared" si="68"/>
        <v>-0.496826784403848+8.17495239140785i</v>
      </c>
    </row>
    <row r="243" spans="2:21" x14ac:dyDescent="0.2">
      <c r="B243" s="164">
        <f t="shared" si="77"/>
        <v>2.0249999999999782</v>
      </c>
      <c r="C243" s="164">
        <f t="shared" si="78"/>
        <v>105.92537251772364</v>
      </c>
      <c r="D243" s="164">
        <f t="shared" si="69"/>
        <v>0.10592537251772365</v>
      </c>
      <c r="E243" s="164">
        <f t="shared" si="70"/>
        <v>38.585545288696103</v>
      </c>
      <c r="F243" s="164">
        <f t="shared" si="71"/>
        <v>-12.90796971278828</v>
      </c>
      <c r="G243" s="164">
        <f t="shared" si="72"/>
        <v>18.166088282810527</v>
      </c>
      <c r="H243" s="164">
        <f t="shared" si="73"/>
        <v>93.518002460365878</v>
      </c>
      <c r="I243" s="164">
        <f t="shared" si="74"/>
        <v>56.75163357150663</v>
      </c>
      <c r="J243" s="164">
        <f t="shared" si="75"/>
        <v>80.610032747577606</v>
      </c>
      <c r="K243" s="164" t="str">
        <f t="shared" si="61"/>
        <v>1+0.0000306551751606564i</v>
      </c>
      <c r="L243" s="164" t="str">
        <f t="shared" si="62"/>
        <v>1-0.000010321049033618i</v>
      </c>
      <c r="M243" s="164" t="str">
        <f t="shared" si="79"/>
        <v>1.00000000031639+0.0000203341261270384i</v>
      </c>
      <c r="N243" s="164" t="str">
        <f t="shared" si="63"/>
        <v>1+0.228787843548266i</v>
      </c>
      <c r="O243" s="164" t="str">
        <f t="shared" si="64"/>
        <v>0.999999703949635+0.000390076742509447i</v>
      </c>
      <c r="P243" s="164" t="str">
        <f t="shared" si="80"/>
        <v>0.999910459132898+0.229177852558051i</v>
      </c>
      <c r="Q243" s="164" t="str">
        <f t="shared" si="65"/>
        <v>82.8250402795132-18.9815920167764i</v>
      </c>
      <c r="R243" s="164" t="str">
        <f t="shared" si="66"/>
        <v>280-4553.0895466842i</v>
      </c>
      <c r="S243" s="164" t="str">
        <f t="shared" si="67"/>
        <v>-15025195.5040578i</v>
      </c>
      <c r="T243" s="164" t="str">
        <f t="shared" si="76"/>
        <v>279.830380037015-4551.71545371217i</v>
      </c>
      <c r="U243" s="164" t="str">
        <f t="shared" si="68"/>
        <v>-0.49682678439992+8.0813746958858i</v>
      </c>
    </row>
    <row r="244" spans="2:21" x14ac:dyDescent="0.2">
      <c r="B244" s="164">
        <f t="shared" si="77"/>
        <v>2.029999999999978</v>
      </c>
      <c r="C244" s="164">
        <f t="shared" si="78"/>
        <v>107.15193052375523</v>
      </c>
      <c r="D244" s="164">
        <f t="shared" si="69"/>
        <v>0.10715193052375523</v>
      </c>
      <c r="E244" s="164">
        <f t="shared" si="70"/>
        <v>38.580516510425078</v>
      </c>
      <c r="F244" s="164">
        <f t="shared" si="71"/>
        <v>-13.052371778322785</v>
      </c>
      <c r="G244" s="164">
        <f t="shared" si="72"/>
        <v>18.066469396756514</v>
      </c>
      <c r="H244" s="164">
        <f t="shared" si="73"/>
        <v>93.558634827133559</v>
      </c>
      <c r="I244" s="164">
        <f t="shared" si="74"/>
        <v>56.646985907181588</v>
      </c>
      <c r="J244" s="164">
        <f t="shared" si="75"/>
        <v>80.50626304881078</v>
      </c>
      <c r="K244" s="164" t="str">
        <f t="shared" si="61"/>
        <v>1+0.0000310101453592584i</v>
      </c>
      <c r="L244" s="164" t="str">
        <f t="shared" si="62"/>
        <v>1-0.0000104405611488169i</v>
      </c>
      <c r="M244" s="164" t="str">
        <f t="shared" si="79"/>
        <v>1.00000000032376+0.0000205695842104415i</v>
      </c>
      <c r="N244" s="164" t="str">
        <f t="shared" si="63"/>
        <v>1+0.231437081917853i</v>
      </c>
      <c r="O244" s="164" t="str">
        <f t="shared" si="64"/>
        <v>0.999999697053736+0.000394593618307185i</v>
      </c>
      <c r="P244" s="164" t="str">
        <f t="shared" si="80"/>
        <v>0.999908373458172+0.231831605423161i</v>
      </c>
      <c r="Q244" s="164" t="str">
        <f t="shared" si="65"/>
        <v>82.7290275148169-19.1791675795731i</v>
      </c>
      <c r="R244" s="164" t="str">
        <f t="shared" si="66"/>
        <v>280-4500.97076162482i</v>
      </c>
      <c r="S244" s="164" t="str">
        <f t="shared" si="67"/>
        <v>-14853203.5133619i</v>
      </c>
      <c r="T244" s="164" t="str">
        <f t="shared" si="76"/>
        <v>279.830380034754-4499.61251780512i</v>
      </c>
      <c r="U244" s="164" t="str">
        <f t="shared" si="68"/>
        <v>-0.496826784395906+7.98886817782629i</v>
      </c>
    </row>
    <row r="245" spans="2:21" x14ac:dyDescent="0.2">
      <c r="B245" s="164">
        <f t="shared" si="77"/>
        <v>2.0349999999999779</v>
      </c>
      <c r="C245" s="164">
        <f t="shared" si="78"/>
        <v>108.39269140211488</v>
      </c>
      <c r="D245" s="164">
        <f t="shared" si="69"/>
        <v>0.10839269140211488</v>
      </c>
      <c r="E245" s="164">
        <f t="shared" si="70"/>
        <v>38.575376617835374</v>
      </c>
      <c r="F245" s="164">
        <f t="shared" si="71"/>
        <v>-13.198275322374093</v>
      </c>
      <c r="G245" s="164">
        <f t="shared" si="72"/>
        <v>17.966859353367568</v>
      </c>
      <c r="H245" s="164">
        <f t="shared" si="73"/>
        <v>93.59973404484937</v>
      </c>
      <c r="I245" s="164">
        <f t="shared" si="74"/>
        <v>56.542235971202942</v>
      </c>
      <c r="J245" s="164">
        <f t="shared" si="75"/>
        <v>80.401458722475283</v>
      </c>
      <c r="K245" s="164" t="str">
        <f t="shared" si="61"/>
        <v>1+0.0000313692259190387i</v>
      </c>
      <c r="L245" s="164" t="str">
        <f t="shared" si="62"/>
        <v>1-0.0000105614571490873i</v>
      </c>
      <c r="M245" s="164" t="str">
        <f t="shared" si="79"/>
        <v>1.0000000003313+0.0000208077687699514i</v>
      </c>
      <c r="N245" s="164" t="str">
        <f t="shared" si="63"/>
        <v>1+0.234116997021966i</v>
      </c>
      <c r="O245" s="164" t="str">
        <f t="shared" si="64"/>
        <v>0.999999689997211+0.000399162797061621i</v>
      </c>
      <c r="P245" s="164" t="str">
        <f t="shared" si="80"/>
        <v>0.99990623920184+0.234516087242106i</v>
      </c>
      <c r="Q245" s="164" t="str">
        <f t="shared" si="65"/>
        <v>82.631008101374-19.3783038629376i</v>
      </c>
      <c r="R245" s="164" t="str">
        <f t="shared" si="66"/>
        <v>280-4449.44857536463i</v>
      </c>
      <c r="S245" s="164" t="str">
        <f t="shared" si="67"/>
        <v>-14683180.2987032i</v>
      </c>
      <c r="T245" s="164" t="str">
        <f t="shared" si="76"/>
        <v>279.830380032438-4448.10600066347i</v>
      </c>
      <c r="U245" s="164" t="str">
        <f t="shared" si="68"/>
        <v>-0.496826784391794+7.89742057559046i</v>
      </c>
    </row>
    <row r="246" spans="2:21" x14ac:dyDescent="0.2">
      <c r="B246" s="164">
        <f t="shared" si="77"/>
        <v>2.0399999999999778</v>
      </c>
      <c r="C246" s="164">
        <f t="shared" si="78"/>
        <v>109.64781961431295</v>
      </c>
      <c r="D246" s="164">
        <f t="shared" si="69"/>
        <v>0.10964781961431296</v>
      </c>
      <c r="E246" s="164">
        <f t="shared" si="70"/>
        <v>38.570123291593752</v>
      </c>
      <c r="F246" s="164">
        <f t="shared" si="71"/>
        <v>-13.345692152949656</v>
      </c>
      <c r="G246" s="164">
        <f t="shared" si="72"/>
        <v>17.867258356990909</v>
      </c>
      <c r="H246" s="164">
        <f t="shared" si="73"/>
        <v>93.641305391813177</v>
      </c>
      <c r="I246" s="164">
        <f t="shared" si="74"/>
        <v>56.437381648584662</v>
      </c>
      <c r="J246" s="164">
        <f t="shared" si="75"/>
        <v>80.295613238863524</v>
      </c>
      <c r="K246" s="164" t="str">
        <f t="shared" si="61"/>
        <v>1+0.0000317324644357366i</v>
      </c>
      <c r="L246" s="164" t="str">
        <f t="shared" si="62"/>
        <v>1-0.000010683753059063i</v>
      </c>
      <c r="M246" s="164" t="str">
        <f t="shared" si="79"/>
        <v>1.00000000033902+0.0000210487113766736i</v>
      </c>
      <c r="N246" s="164" t="str">
        <f t="shared" si="63"/>
        <v>1+0.236827944080446i</v>
      </c>
      <c r="O246" s="164" t="str">
        <f t="shared" si="64"/>
        <v>0.999999682776319+0.000403784884412449i</v>
      </c>
      <c r="P246" s="164" t="str">
        <f t="shared" si="80"/>
        <v>0.999904055232293+0.237231653837426i</v>
      </c>
      <c r="Q246" s="164" t="str">
        <f t="shared" si="65"/>
        <v>82.5309452744421-19.5789963729432i</v>
      </c>
      <c r="R246" s="164" t="str">
        <f t="shared" si="66"/>
        <v>280-4398.51615869361i</v>
      </c>
      <c r="S246" s="164" t="str">
        <f t="shared" si="67"/>
        <v>-14515103.3236889i</v>
      </c>
      <c r="T246" s="164" t="str">
        <f t="shared" si="76"/>
        <v>279.830380030069-4397.18907515422i</v>
      </c>
      <c r="U246" s="164" t="str">
        <f t="shared" si="68"/>
        <v>-0.496826784387588+7.8070197678978i</v>
      </c>
    </row>
    <row r="247" spans="2:21" x14ac:dyDescent="0.2">
      <c r="B247" s="164">
        <f t="shared" si="77"/>
        <v>2.0449999999999777</v>
      </c>
      <c r="C247" s="164">
        <f t="shared" si="78"/>
        <v>110.9174815262345</v>
      </c>
      <c r="D247" s="164">
        <f t="shared" si="69"/>
        <v>0.1109174815262345</v>
      </c>
      <c r="E247" s="164">
        <f t="shared" si="70"/>
        <v>38.56475417000425</v>
      </c>
      <c r="F247" s="164">
        <f t="shared" si="71"/>
        <v>-13.494634041913981</v>
      </c>
      <c r="G247" s="164">
        <f t="shared" si="72"/>
        <v>17.767666616657213</v>
      </c>
      <c r="H247" s="164">
        <f t="shared" si="73"/>
        <v>93.683354203001329</v>
      </c>
      <c r="I247" s="164">
        <f t="shared" si="74"/>
        <v>56.332420786661459</v>
      </c>
      <c r="J247" s="164">
        <f t="shared" si="75"/>
        <v>80.188720161087346</v>
      </c>
      <c r="K247" s="164" t="str">
        <f t="shared" si="61"/>
        <v>1+0.0000320999090562241i</v>
      </c>
      <c r="L247" s="164" t="str">
        <f t="shared" si="62"/>
        <v>1-0.0000108074650889345i</v>
      </c>
      <c r="M247" s="164" t="str">
        <f t="shared" si="79"/>
        <v>1.00000000034692+0.0000212924439672896i</v>
      </c>
      <c r="N247" s="164" t="str">
        <f t="shared" si="63"/>
        <v>1+0.239570282426391i</v>
      </c>
      <c r="O247" s="164" t="str">
        <f t="shared" si="64"/>
        <v>0.99999967538723+0.000408460493012341i</v>
      </c>
      <c r="P247" s="164" t="str">
        <f t="shared" si="80"/>
        <v>0.999901820391559+0.23997866515183i</v>
      </c>
      <c r="Q247" s="164" t="str">
        <f t="shared" si="65"/>
        <v>82.4288018264426-19.7812399315977i</v>
      </c>
      <c r="R247" s="164" t="str">
        <f t="shared" si="66"/>
        <v>280-4348.16676057511i</v>
      </c>
      <c r="S247" s="164" t="str">
        <f t="shared" si="67"/>
        <v>-14348950.3098979i</v>
      </c>
      <c r="T247" s="164" t="str">
        <f t="shared" si="76"/>
        <v>279.830380027645-4346.85499229397i</v>
      </c>
      <c r="U247" s="164" t="str">
        <f t="shared" si="68"/>
        <v>-0.496826784383284+7.71765377221903i</v>
      </c>
    </row>
    <row r="248" spans="2:21" x14ac:dyDescent="0.2">
      <c r="B248" s="164">
        <f t="shared" si="77"/>
        <v>2.0499999999999776</v>
      </c>
      <c r="C248" s="164">
        <f t="shared" si="78"/>
        <v>112.20184543019066</v>
      </c>
      <c r="D248" s="164">
        <f t="shared" si="69"/>
        <v>0.11220184543019066</v>
      </c>
      <c r="E248" s="164">
        <f t="shared" si="70"/>
        <v>38.559266848504265</v>
      </c>
      <c r="F248" s="164">
        <f t="shared" si="71"/>
        <v>-13.645112719741997</v>
      </c>
      <c r="G248" s="164">
        <f t="shared" si="72"/>
        <v>17.66808434618666</v>
      </c>
      <c r="H248" s="164">
        <f t="shared" si="73"/>
        <v>93.725885870569016</v>
      </c>
      <c r="I248" s="164">
        <f t="shared" si="74"/>
        <v>56.227351194690925</v>
      </c>
      <c r="J248" s="164">
        <f t="shared" si="75"/>
        <v>80.080773150827014</v>
      </c>
      <c r="K248" s="164" t="str">
        <f t="shared" si="61"/>
        <v>1+0.0000324716084848875i</v>
      </c>
      <c r="L248" s="164" t="str">
        <f t="shared" si="62"/>
        <v>1-0.0000109326096365973i</v>
      </c>
      <c r="M248" s="164" t="str">
        <f t="shared" si="79"/>
        <v>1.000000000355+0.0000215389988482902i</v>
      </c>
      <c r="N248" s="164" t="str">
        <f t="shared" si="63"/>
        <v>1+0.242344375553779i</v>
      </c>
      <c r="O248" s="164" t="str">
        <f t="shared" si="64"/>
        <v>0.999999667826027+0.000413190242608153i</v>
      </c>
      <c r="P248" s="164" t="str">
        <f t="shared" si="80"/>
        <v>0.999899533494697+0.242757485295893i</v>
      </c>
      <c r="Q248" s="164" t="str">
        <f t="shared" si="65"/>
        <v>82.3245401124783-19.985028655023i</v>
      </c>
      <c r="R248" s="164" t="str">
        <f t="shared" si="66"/>
        <v>280-4298.39370725096i</v>
      </c>
      <c r="S248" s="164" t="str">
        <f t="shared" si="67"/>
        <v>-14184699.2339282i</v>
      </c>
      <c r="T248" s="164" t="str">
        <f t="shared" si="76"/>
        <v>279.830380025165-4297.0970803546i</v>
      </c>
      <c r="U248" s="164" t="str">
        <f t="shared" si="68"/>
        <v>-0.496826784378881+7.62931074318829i</v>
      </c>
    </row>
    <row r="249" spans="2:21" x14ac:dyDescent="0.2">
      <c r="B249" s="164">
        <f t="shared" si="77"/>
        <v>2.0549999999999775</v>
      </c>
      <c r="C249" s="164">
        <f t="shared" si="78"/>
        <v>113.50108156722565</v>
      </c>
      <c r="D249" s="164">
        <f t="shared" si="69"/>
        <v>0.11350108156722566</v>
      </c>
      <c r="E249" s="164">
        <f t="shared" si="70"/>
        <v>38.553658879167145</v>
      </c>
      <c r="F249" s="164">
        <f t="shared" si="71"/>
        <v>-13.79713987010672</v>
      </c>
      <c r="G249" s="164">
        <f t="shared" si="72"/>
        <v>17.568511764296527</v>
      </c>
      <c r="H249" s="164">
        <f t="shared" si="73"/>
        <v>93.76890584435337</v>
      </c>
      <c r="I249" s="164">
        <f t="shared" si="74"/>
        <v>56.122170643463676</v>
      </c>
      <c r="J249" s="164">
        <f t="shared" si="75"/>
        <v>79.971765974246651</v>
      </c>
      <c r="K249" s="164" t="str">
        <f t="shared" si="61"/>
        <v>1+0.0000328476119900836i</v>
      </c>
      <c r="L249" s="164" t="str">
        <f t="shared" si="62"/>
        <v>1-0.0000110592032898256i</v>
      </c>
      <c r="M249" s="164" t="str">
        <f t="shared" si="79"/>
        <v>1.00000000036327+0.000021788408700258i</v>
      </c>
      <c r="N249" s="164" t="str">
        <f t="shared" si="63"/>
        <v>1+0.245150591165647i</v>
      </c>
      <c r="O249" s="164" t="str">
        <f t="shared" si="64"/>
        <v>0.999999660088702+0.00041797476012307i</v>
      </c>
      <c r="P249" s="164" t="str">
        <f t="shared" si="80"/>
        <v>0.999897193329165+0.245568482596314i</v>
      </c>
      <c r="Q249" s="164" t="str">
        <f t="shared" si="65"/>
        <v>82.2181220564967-20.190355931294i</v>
      </c>
      <c r="R249" s="164" t="str">
        <f t="shared" si="66"/>
        <v>280-4249.19040135685i</v>
      </c>
      <c r="S249" s="164" t="str">
        <f t="shared" si="67"/>
        <v>-14022328.3244776i</v>
      </c>
      <c r="T249" s="164" t="str">
        <f t="shared" si="76"/>
        <v>279.830380022626-4247.9087439788i</v>
      </c>
      <c r="U249" s="164" t="str">
        <f t="shared" si="68"/>
        <v>-0.496826784374373+7.54197897103283i</v>
      </c>
    </row>
    <row r="250" spans="2:21" x14ac:dyDescent="0.2">
      <c r="B250" s="164">
        <f t="shared" si="77"/>
        <v>2.0599999999999774</v>
      </c>
      <c r="C250" s="164">
        <f t="shared" si="78"/>
        <v>114.81536214968234</v>
      </c>
      <c r="D250" s="164">
        <f t="shared" si="69"/>
        <v>0.11481536214968234</v>
      </c>
      <c r="E250" s="164">
        <f t="shared" si="70"/>
        <v>38.547927770212112</v>
      </c>
      <c r="F250" s="164">
        <f t="shared" si="71"/>
        <v>-13.950727124298909</v>
      </c>
      <c r="G250" s="164">
        <f t="shared" si="72"/>
        <v>17.468949094711309</v>
      </c>
      <c r="H250" s="164">
        <f t="shared" si="73"/>
        <v>93.812419632376972</v>
      </c>
      <c r="I250" s="164">
        <f t="shared" si="74"/>
        <v>56.016876864923418</v>
      </c>
      <c r="J250" s="164">
        <f t="shared" si="75"/>
        <v>79.861692508078065</v>
      </c>
      <c r="K250" s="164" t="str">
        <f t="shared" si="61"/>
        <v>1+0.0000332279694106697i</v>
      </c>
      <c r="L250" s="164" t="str">
        <f t="shared" si="62"/>
        <v>1-0.000011187262828471i</v>
      </c>
      <c r="M250" s="164" t="str">
        <f t="shared" si="79"/>
        <v>1.00000000037173+0.0000220407065821987i</v>
      </c>
      <c r="N250" s="164" t="str">
        <f t="shared" si="63"/>
        <v>1+0.247989301222837i</v>
      </c>
      <c r="O250" s="164" t="str">
        <f t="shared" si="64"/>
        <v>0.99999965217115+0.000422814679739707i</v>
      </c>
      <c r="P250" s="164" t="str">
        <f t="shared" si="80"/>
        <v>0.999894798654175+0.248412029644743i</v>
      </c>
      <c r="Q250" s="164" t="str">
        <f t="shared" si="65"/>
        <v>82.109509158126-20.3972143979474i</v>
      </c>
      <c r="R250" s="164" t="str">
        <f t="shared" si="66"/>
        <v>280-4200.55032104788i</v>
      </c>
      <c r="S250" s="164" t="str">
        <f t="shared" si="67"/>
        <v>-13861816.059458i</v>
      </c>
      <c r="T250" s="164" t="str">
        <f t="shared" si="76"/>
        <v>279.830380020031-4199.28346330586i</v>
      </c>
      <c r="U250" s="164" t="str">
        <f t="shared" si="68"/>
        <v>-0.496826784369766+7.45564688002082i</v>
      </c>
    </row>
    <row r="251" spans="2:21" x14ac:dyDescent="0.2">
      <c r="B251" s="164">
        <f t="shared" si="77"/>
        <v>2.0649999999999773</v>
      </c>
      <c r="C251" s="164">
        <f t="shared" si="78"/>
        <v>116.14486138402827</v>
      </c>
      <c r="D251" s="164">
        <f t="shared" si="69"/>
        <v>0.11614486138402827</v>
      </c>
      <c r="E251" s="164">
        <f t="shared" si="70"/>
        <v>38.542070985522649</v>
      </c>
      <c r="F251" s="164">
        <f t="shared" si="71"/>
        <v>-14.105886055474349</v>
      </c>
      <c r="G251" s="164">
        <f t="shared" si="72"/>
        <v>17.369396566275274</v>
      </c>
      <c r="H251" s="164">
        <f t="shared" si="73"/>
        <v>93.856432801351261</v>
      </c>
      <c r="I251" s="164">
        <f t="shared" si="74"/>
        <v>55.911467551797926</v>
      </c>
      <c r="J251" s="164">
        <f t="shared" si="75"/>
        <v>79.750546745876917</v>
      </c>
      <c r="K251" s="164" t="str">
        <f t="shared" si="61"/>
        <v>1+0.0000336127311626098i</v>
      </c>
      <c r="L251" s="164" t="str">
        <f t="shared" si="62"/>
        <v>1-0.0000113168052266868i</v>
      </c>
      <c r="M251" s="164" t="str">
        <f t="shared" si="79"/>
        <v>1.00000000038039+0.000022295925935923i</v>
      </c>
      <c r="N251" s="164" t="str">
        <f t="shared" si="63"/>
        <v>1+0.250860881993291i</v>
      </c>
      <c r="O251" s="164" t="str">
        <f t="shared" si="64"/>
        <v>0.999999644069176+0.000427710642984167i</v>
      </c>
      <c r="P251" s="164" t="str">
        <f t="shared" si="80"/>
        <v>0.999892348200039+0.251288503347155i</v>
      </c>
      <c r="Q251" s="164" t="str">
        <f t="shared" si="65"/>
        <v>81.9986625002137-20.6055959191694i</v>
      </c>
      <c r="R251" s="164" t="str">
        <f t="shared" si="66"/>
        <v>280-4152.46701913408i</v>
      </c>
      <c r="S251" s="164" t="str">
        <f t="shared" si="67"/>
        <v>-13703141.1631425i</v>
      </c>
      <c r="T251" s="164" t="str">
        <f t="shared" si="76"/>
        <v>279.830380017372-4151.21479310745i</v>
      </c>
      <c r="U251" s="164" t="str">
        <f t="shared" si="68"/>
        <v>-0.496826784365045+7.37030302692704i</v>
      </c>
    </row>
    <row r="252" spans="2:21" x14ac:dyDescent="0.2">
      <c r="B252" s="164">
        <f t="shared" si="77"/>
        <v>2.0699999999999772</v>
      </c>
      <c r="C252" s="164">
        <f t="shared" si="78"/>
        <v>117.48975549394687</v>
      </c>
      <c r="D252" s="164">
        <f t="shared" si="69"/>
        <v>0.11748975549394687</v>
      </c>
      <c r="E252" s="164">
        <f t="shared" si="70"/>
        <v>38.536085944173678</v>
      </c>
      <c r="F252" s="164">
        <f t="shared" si="71"/>
        <v>-14.262628172729018</v>
      </c>
      <c r="G252" s="164">
        <f t="shared" si="72"/>
        <v>17.269854413067662</v>
      </c>
      <c r="H252" s="164">
        <f t="shared" si="73"/>
        <v>93.900950977180472</v>
      </c>
      <c r="I252" s="164">
        <f t="shared" si="74"/>
        <v>55.80594035724134</v>
      </c>
      <c r="J252" s="164">
        <f t="shared" si="75"/>
        <v>79.638322804451448</v>
      </c>
      <c r="K252" s="164" t="str">
        <f t="shared" si="61"/>
        <v>1+0.0000340019482456575i</v>
      </c>
      <c r="L252" s="164" t="str">
        <f t="shared" si="62"/>
        <v>1-0.0000114478476551773i</v>
      </c>
      <c r="M252" s="164" t="str">
        <f t="shared" si="79"/>
        <v>1.00000000038925+0.0000225541005904802i</v>
      </c>
      <c r="N252" s="164" t="str">
        <f t="shared" si="63"/>
        <v>1+0.25376571410193i</v>
      </c>
      <c r="O252" s="164" t="str">
        <f t="shared" si="64"/>
        <v>0.999999635778482+0.000432663298811074i</v>
      </c>
      <c r="P252" s="164" t="str">
        <f t="shared" si="80"/>
        <v>0.999889840667494+0.254198284973807i</v>
      </c>
      <c r="Q252" s="164" t="str">
        <f t="shared" si="65"/>
        <v>81.8855427570904-20.8154915626776i</v>
      </c>
      <c r="R252" s="164" t="str">
        <f t="shared" si="66"/>
        <v>280-4104.93412222588i</v>
      </c>
      <c r="S252" s="164" t="str">
        <f t="shared" si="67"/>
        <v>-13546282.6033454i</v>
      </c>
      <c r="T252" s="164" t="str">
        <f t="shared" si="76"/>
        <v>279.830380014652-4103.69636193342i</v>
      </c>
      <c r="U252" s="164" t="str">
        <f t="shared" si="68"/>
        <v>-0.496826784360216+7.28593609951623i</v>
      </c>
    </row>
    <row r="253" spans="2:21" x14ac:dyDescent="0.2">
      <c r="B253" s="164">
        <f t="shared" si="77"/>
        <v>2.0749999999999771</v>
      </c>
      <c r="C253" s="164">
        <f t="shared" si="78"/>
        <v>118.85022274369558</v>
      </c>
      <c r="D253" s="164">
        <f t="shared" si="69"/>
        <v>0.11885022274369558</v>
      </c>
      <c r="E253" s="164">
        <f t="shared" si="70"/>
        <v>38.529970019968907</v>
      </c>
      <c r="F253" s="164">
        <f t="shared" si="71"/>
        <v>-14.420964914997947</v>
      </c>
      <c r="G253" s="164">
        <f t="shared" si="72"/>
        <v>17.170322874519957</v>
      </c>
      <c r="H253" s="164">
        <f t="shared" si="73"/>
        <v>93.945979845464819</v>
      </c>
      <c r="I253" s="164">
        <f t="shared" si="74"/>
        <v>55.700292894488868</v>
      </c>
      <c r="J253" s="164">
        <f t="shared" si="75"/>
        <v>79.525014930466867</v>
      </c>
      <c r="K253" s="164" t="str">
        <f t="shared" si="61"/>
        <v>1+0.0000343956722501155i</v>
      </c>
      <c r="L253" s="164" t="str">
        <f t="shared" si="62"/>
        <v>1-0.0000115804074834748i</v>
      </c>
      <c r="M253" s="164" t="str">
        <f t="shared" si="79"/>
        <v>1.00000000039832+0.0000228152647666407i</v>
      </c>
      <c r="N253" s="164" t="str">
        <f t="shared" si="63"/>
        <v>1+0.256704182581104i</v>
      </c>
      <c r="O253" s="164" t="str">
        <f t="shared" si="64"/>
        <v>0.999999627294673+0.000437673303689593i</v>
      </c>
      <c r="P253" s="164" t="str">
        <f t="shared" si="80"/>
        <v>0.999887274727012+0.257141760209777i</v>
      </c>
      <c r="Q253" s="164" t="str">
        <f t="shared" si="65"/>
        <v>81.7701102035911-21.0268915763089i</v>
      </c>
      <c r="R253" s="164" t="str">
        <f t="shared" si="66"/>
        <v>280-4057.94532988925i</v>
      </c>
      <c r="S253" s="164" t="str">
        <f t="shared" si="67"/>
        <v>-13391219.5886345i</v>
      </c>
      <c r="T253" s="164" t="str">
        <f t="shared" si="76"/>
        <v>279.830380011869-4056.72187126717i</v>
      </c>
      <c r="U253" s="164" t="str">
        <f t="shared" si="68"/>
        <v>-0.496826784355275+7.20253491504351i</v>
      </c>
    </row>
    <row r="254" spans="2:21" x14ac:dyDescent="0.2">
      <c r="B254" s="164">
        <f t="shared" si="77"/>
        <v>2.079999999999977</v>
      </c>
      <c r="C254" s="164">
        <f t="shared" si="78"/>
        <v>120.22644346173495</v>
      </c>
      <c r="D254" s="164">
        <f t="shared" si="69"/>
        <v>0.12022644346173494</v>
      </c>
      <c r="E254" s="164">
        <f t="shared" si="70"/>
        <v>38.523720540988585</v>
      </c>
      <c r="F254" s="164">
        <f t="shared" si="71"/>
        <v>-14.580907644775392</v>
      </c>
      <c r="G254" s="164">
        <f t="shared" si="72"/>
        <v>17.070802195536146</v>
      </c>
      <c r="H254" s="164">
        <f t="shared" si="73"/>
        <v>93.991525152003618</v>
      </c>
      <c r="I254" s="164">
        <f t="shared" si="74"/>
        <v>55.594522736524731</v>
      </c>
      <c r="J254" s="164">
        <f t="shared" si="75"/>
        <v>79.410617507228224</v>
      </c>
      <c r="K254" s="164" t="str">
        <f t="shared" si="61"/>
        <v>1+0.0000347939553636742i</v>
      </c>
      <c r="L254" s="164" t="str">
        <f t="shared" si="62"/>
        <v>1-0.0000117145022822406i</v>
      </c>
      <c r="M254" s="164" t="str">
        <f t="shared" si="79"/>
        <v>1.00000000040759+0.0000230794530814336i</v>
      </c>
      <c r="N254" s="164" t="str">
        <f t="shared" si="63"/>
        <v>1+0.259676676921626i</v>
      </c>
      <c r="O254" s="164" t="str">
        <f t="shared" si="64"/>
        <v>0.99999961861325+0.000442741321690445i</v>
      </c>
      <c r="P254" s="164" t="str">
        <f t="shared" si="80"/>
        <v>0.999884649018098+0.260119319206073i</v>
      </c>
      <c r="Q254" s="164" t="str">
        <f t="shared" si="65"/>
        <v>81.6523247248561-21.2397853643268i</v>
      </c>
      <c r="R254" s="164" t="str">
        <f t="shared" si="66"/>
        <v>280-4011.49441381069i</v>
      </c>
      <c r="S254" s="164" t="str">
        <f t="shared" si="67"/>
        <v>-13237931.5655753i</v>
      </c>
      <c r="T254" s="164" t="str">
        <f t="shared" si="76"/>
        <v>279.830380009021-4010.2850946909i</v>
      </c>
      <c r="U254" s="164" t="str">
        <f t="shared" si="68"/>
        <v>-0.496826784350218+7.12008841877233i</v>
      </c>
    </row>
    <row r="255" spans="2:21" x14ac:dyDescent="0.2">
      <c r="B255" s="164">
        <f t="shared" si="77"/>
        <v>2.0849999999999769</v>
      </c>
      <c r="C255" s="164">
        <f t="shared" si="78"/>
        <v>121.61860006463039</v>
      </c>
      <c r="D255" s="164">
        <f t="shared" si="69"/>
        <v>0.12161860006463039</v>
      </c>
      <c r="E255" s="164">
        <f t="shared" si="70"/>
        <v>38.517334789149693</v>
      </c>
      <c r="F255" s="164">
        <f t="shared" si="71"/>
        <v>-14.742467641656791</v>
      </c>
      <c r="G255" s="164">
        <f t="shared" si="72"/>
        <v>16.971292626614854</v>
      </c>
      <c r="H255" s="164">
        <f t="shared" si="73"/>
        <v>94.037592703297989</v>
      </c>
      <c r="I255" s="164">
        <f t="shared" si="74"/>
        <v>55.488627415764547</v>
      </c>
      <c r="J255" s="164">
        <f t="shared" si="75"/>
        <v>79.295125061641201</v>
      </c>
      <c r="K255" s="164" t="str">
        <f t="shared" si="61"/>
        <v>1+0.0000351968503783288i</v>
      </c>
      <c r="L255" s="164" t="str">
        <f t="shared" si="62"/>
        <v>1-0.0000118501498255953i</v>
      </c>
      <c r="M255" s="164" t="str">
        <f t="shared" si="79"/>
        <v>1.00000000041709+0.0000233467005527335i</v>
      </c>
      <c r="N255" s="164" t="str">
        <f t="shared" si="63"/>
        <v>1+0.262683591124402i</v>
      </c>
      <c r="O255" s="164" t="str">
        <f t="shared" si="64"/>
        <v>0.999999609729612+0.000447868024573927i</v>
      </c>
      <c r="P255" s="164" t="str">
        <f t="shared" si="80"/>
        <v>0.999881962148567+0.263131356631349i</v>
      </c>
      <c r="Q255" s="164" t="str">
        <f t="shared" si="65"/>
        <v>81.5321458269496-21.4541614634706i</v>
      </c>
      <c r="R255" s="164" t="str">
        <f t="shared" si="66"/>
        <v>280-3965.57521697158i</v>
      </c>
      <c r="S255" s="164" t="str">
        <f t="shared" si="67"/>
        <v>-13086398.2160062i</v>
      </c>
      <c r="T255" s="164" t="str">
        <f t="shared" si="76"/>
        <v>279.830380006106-3964.37987706012i</v>
      </c>
      <c r="U255" s="164" t="str">
        <f t="shared" si="68"/>
        <v>-0.496826784345043+7.0385856825088i</v>
      </c>
    </row>
    <row r="256" spans="2:21" x14ac:dyDescent="0.2">
      <c r="B256" s="164">
        <f t="shared" si="77"/>
        <v>2.0899999999999768</v>
      </c>
      <c r="C256" s="164">
        <f t="shared" si="78"/>
        <v>123.02687708123166</v>
      </c>
      <c r="D256" s="164">
        <f t="shared" si="69"/>
        <v>0.12302687708123167</v>
      </c>
      <c r="E256" s="164">
        <f t="shared" si="70"/>
        <v>38.5108099997774</v>
      </c>
      <c r="F256" s="164">
        <f t="shared" si="71"/>
        <v>-14.905656095697212</v>
      </c>
      <c r="G256" s="164">
        <f t="shared" si="72"/>
        <v>16.871794423975071</v>
      </c>
      <c r="H256" s="164">
        <f t="shared" si="73"/>
        <v>94.084188367052263</v>
      </c>
      <c r="I256" s="164">
        <f t="shared" si="74"/>
        <v>55.382604423752468</v>
      </c>
      <c r="J256" s="164">
        <f t="shared" si="75"/>
        <v>79.178532271355053</v>
      </c>
      <c r="K256" s="164" t="str">
        <f t="shared" si="61"/>
        <v>1+0.0000356044106973771i</v>
      </c>
      <c r="L256" s="164" t="str">
        <f t="shared" si="62"/>
        <v>1-0.0000119873680934737i</v>
      </c>
      <c r="M256" s="164" t="str">
        <f t="shared" si="79"/>
        <v>1.0000000004268+0.0000236170426039034i</v>
      </c>
      <c r="N256" s="164" t="str">
        <f t="shared" si="63"/>
        <v>1+0.265725323752653i</v>
      </c>
      <c r="O256" s="164" t="str">
        <f t="shared" si="64"/>
        <v>0.999999600639047+0.000453054091878952i</v>
      </c>
      <c r="P256" s="164" t="str">
        <f t="shared" si="80"/>
        <v>0.999879212693805+0.266178271724213i</v>
      </c>
      <c r="Q256" s="164" t="str">
        <f t="shared" si="65"/>
        <v>81.4095326483053-21.6700075187544i</v>
      </c>
      <c r="R256" s="164" t="str">
        <f t="shared" si="66"/>
        <v>280-3920.18165283211i</v>
      </c>
      <c r="S256" s="164" t="str">
        <f t="shared" si="67"/>
        <v>-12936599.454346i</v>
      </c>
      <c r="T256" s="164" t="str">
        <f t="shared" si="76"/>
        <v>279.830380003125-3919.000133688i</v>
      </c>
      <c r="U256" s="164" t="str">
        <f t="shared" si="68"/>
        <v>-0.49682678433975+6.9580159031536i</v>
      </c>
    </row>
    <row r="257" spans="2:21" x14ac:dyDescent="0.2">
      <c r="B257" s="164">
        <f t="shared" si="77"/>
        <v>2.0949999999999767</v>
      </c>
      <c r="C257" s="164">
        <f t="shared" si="78"/>
        <v>124.45146117713193</v>
      </c>
      <c r="D257" s="164">
        <f t="shared" si="69"/>
        <v>0.12445146117713193</v>
      </c>
      <c r="E257" s="164">
        <f t="shared" si="70"/>
        <v>38.504143361191893</v>
      </c>
      <c r="F257" s="164">
        <f t="shared" si="71"/>
        <v>-15.070484100587544</v>
      </c>
      <c r="G257" s="164">
        <f t="shared" si="72"/>
        <v>16.772307849683649</v>
      </c>
      <c r="H257" s="164">
        <f t="shared" si="73"/>
        <v>94.131318072674745</v>
      </c>
      <c r="I257" s="164">
        <f t="shared" si="74"/>
        <v>55.276451210875543</v>
      </c>
      <c r="J257" s="164">
        <f t="shared" si="75"/>
        <v>79.060833972087195</v>
      </c>
      <c r="K257" s="164" t="str">
        <f t="shared" si="61"/>
        <v>1+0.0000360166903424981i</v>
      </c>
      <c r="L257" s="164" t="str">
        <f t="shared" si="62"/>
        <v>1-0.0000121261752740087i</v>
      </c>
      <c r="M257" s="164" t="str">
        <f t="shared" si="79"/>
        <v>1.00000000043674+0.0000238905150684894i</v>
      </c>
      <c r="N257" s="164" t="str">
        <f t="shared" si="63"/>
        <v>1+0.268802277984744i</v>
      </c>
      <c r="O257" s="164" t="str">
        <f t="shared" si="64"/>
        <v>0.999999591336735+0.000458300211013124i</v>
      </c>
      <c r="P257" s="164" t="str">
        <f t="shared" si="80"/>
        <v>0.999876399196014+0.269260468346141i</v>
      </c>
      <c r="Q257" s="164" t="str">
        <f t="shared" si="65"/>
        <v>81.2844439720556-21.8873102590469i</v>
      </c>
      <c r="R257" s="164" t="str">
        <f t="shared" si="66"/>
        <v>280-3875.30770452455i</v>
      </c>
      <c r="S257" s="164" t="str">
        <f t="shared" si="67"/>
        <v>-12788515.424931i</v>
      </c>
      <c r="T257" s="164" t="str">
        <f t="shared" si="76"/>
        <v>279.830380000073-3874.13984953869i</v>
      </c>
      <c r="U257" s="164" t="str">
        <f t="shared" si="68"/>
        <v>-0.496826784334331+6.87836840126971i</v>
      </c>
    </row>
    <row r="258" spans="2:21" x14ac:dyDescent="0.2">
      <c r="B258" s="164">
        <f t="shared" si="77"/>
        <v>2.0999999999999766</v>
      </c>
      <c r="C258" s="164">
        <f t="shared" si="78"/>
        <v>125.89254117940995</v>
      </c>
      <c r="D258" s="164">
        <f t="shared" si="69"/>
        <v>0.12589254117940996</v>
      </c>
      <c r="E258" s="164">
        <f t="shared" si="70"/>
        <v>38.497332014308377</v>
      </c>
      <c r="F258" s="164">
        <f t="shared" si="71"/>
        <v>-15.236962646643605</v>
      </c>
      <c r="G258" s="164">
        <f t="shared" si="72"/>
        <v>16.672833171786007</v>
      </c>
      <c r="H258" s="164">
        <f t="shared" si="73"/>
        <v>94.17898781177712</v>
      </c>
      <c r="I258" s="164">
        <f t="shared" si="74"/>
        <v>55.17016518609438</v>
      </c>
      <c r="J258" s="164">
        <f t="shared" si="75"/>
        <v>78.942025165133515</v>
      </c>
      <c r="K258" s="164" t="str">
        <f t="shared" si="61"/>
        <v>1+0.0000364337439609119i</v>
      </c>
      <c r="L258" s="164" t="str">
        <f t="shared" si="62"/>
        <v>1-0.0000122665897659416i</v>
      </c>
      <c r="M258" s="164" t="str">
        <f t="shared" si="79"/>
        <v>1.00000000044692+0.0000241671541949703i</v>
      </c>
      <c r="N258" s="164" t="str">
        <f t="shared" si="63"/>
        <v>1+0.271914861667625i</v>
      </c>
      <c r="O258" s="164" t="str">
        <f t="shared" si="64"/>
        <v>0.999999581817745+0.000463607077343852i</v>
      </c>
      <c r="P258" s="164" t="str">
        <f t="shared" si="80"/>
        <v>0.999873520163441+0.272378355034999i</v>
      </c>
      <c r="Q258" s="164" t="str">
        <f t="shared" si="65"/>
        <v>81.156838239245-22.1060554724408i</v>
      </c>
      <c r="R258" s="164" t="str">
        <f t="shared" si="66"/>
        <v>280-3830.94742405562i</v>
      </c>
      <c r="S258" s="164" t="str">
        <f t="shared" si="67"/>
        <v>-12642126.4993835i</v>
      </c>
      <c r="T258" s="164" t="str">
        <f t="shared" si="76"/>
        <v>279.830379996949-3829.79307843007i</v>
      </c>
      <c r="U258" s="164" t="str">
        <f t="shared" si="68"/>
        <v>-0.496826784328785+6.79963261966694i</v>
      </c>
    </row>
    <row r="259" spans="2:21" x14ac:dyDescent="0.2">
      <c r="B259" s="164">
        <f t="shared" si="77"/>
        <v>2.1049999999999764</v>
      </c>
      <c r="C259" s="164">
        <f t="shared" si="78"/>
        <v>127.35030810165931</v>
      </c>
      <c r="D259" s="164">
        <f t="shared" si="69"/>
        <v>0.12735030810165932</v>
      </c>
      <c r="E259" s="164">
        <f t="shared" si="70"/>
        <v>38.490373052253275</v>
      </c>
      <c r="F259" s="164">
        <f t="shared" si="71"/>
        <v>-15.405102613610927</v>
      </c>
      <c r="G259" s="164">
        <f t="shared" si="72"/>
        <v>16.573370664439874</v>
      </c>
      <c r="H259" s="164">
        <f t="shared" si="73"/>
        <v>94.227203638672009</v>
      </c>
      <c r="I259" s="164">
        <f t="shared" si="74"/>
        <v>55.063743716693153</v>
      </c>
      <c r="J259" s="164">
        <f t="shared" si="75"/>
        <v>78.822101025061087</v>
      </c>
      <c r="K259" s="164" t="str">
        <f t="shared" si="61"/>
        <v>1+0.0000368556268326241i</v>
      </c>
      <c r="L259" s="164" t="str">
        <f t="shared" si="62"/>
        <v>1-0.0000124086301810612i</v>
      </c>
      <c r="M259" s="164" t="str">
        <f t="shared" si="79"/>
        <v>1.00000000045733+0.0000244469966515629i</v>
      </c>
      <c r="N259" s="164" t="str">
        <f t="shared" si="63"/>
        <v>1+0.275063487370891i</v>
      </c>
      <c r="O259" s="164" t="str">
        <f t="shared" si="64"/>
        <v>0.999999572077029+0.00046897539429052i</v>
      </c>
      <c r="P259" s="164" t="str">
        <f t="shared" si="80"/>
        <v>0.999870574069584+0.275532345059197i</v>
      </c>
      <c r="Q259" s="164" t="str">
        <f t="shared" si="65"/>
        <v>81.0266735629728-22.3262279814447i</v>
      </c>
      <c r="R259" s="164" t="str">
        <f t="shared" si="66"/>
        <v>280-3787.09493151821i</v>
      </c>
      <c r="S259" s="164" t="str">
        <f t="shared" si="67"/>
        <v>-12497413.2740101i</v>
      </c>
      <c r="T259" s="164" t="str">
        <f t="shared" si="76"/>
        <v>279.830379993755-3785.95394224574i</v>
      </c>
      <c r="U259" s="164" t="str">
        <f t="shared" si="68"/>
        <v>-0.496826784323114+6.72179812200285i</v>
      </c>
    </row>
    <row r="260" spans="2:21" x14ac:dyDescent="0.2">
      <c r="B260" s="164">
        <f t="shared" si="77"/>
        <v>2.1099999999999763</v>
      </c>
      <c r="C260" s="164">
        <f t="shared" si="78"/>
        <v>128.82495516930646</v>
      </c>
      <c r="D260" s="164">
        <f t="shared" si="69"/>
        <v>0.12882495516930648</v>
      </c>
      <c r="E260" s="164">
        <f t="shared" si="70"/>
        <v>38.483263519997465</v>
      </c>
      <c r="F260" s="164">
        <f t="shared" si="71"/>
        <v>-15.57491476327986</v>
      </c>
      <c r="G260" s="164">
        <f t="shared" si="72"/>
        <v>16.473920608051088</v>
      </c>
      <c r="H260" s="164">
        <f t="shared" si="73"/>
        <v>94.275971670869225</v>
      </c>
      <c r="I260" s="164">
        <f t="shared" si="74"/>
        <v>54.957184128048553</v>
      </c>
      <c r="J260" s="164">
        <f t="shared" si="75"/>
        <v>78.701056907589361</v>
      </c>
      <c r="K260" s="164" t="str">
        <f t="shared" si="61"/>
        <v>1+0.0000372823948777524i</v>
      </c>
      <c r="L260" s="164" t="str">
        <f t="shared" si="62"/>
        <v>1-0.0000125523153466708i</v>
      </c>
      <c r="M260" s="164" t="str">
        <f t="shared" si="79"/>
        <v>1.00000000046798+0.0000247300795310816i</v>
      </c>
      <c r="N260" s="164" t="str">
        <f t="shared" si="63"/>
        <v>1+0.278248572441471i</v>
      </c>
      <c r="O260" s="164" t="str">
        <f t="shared" si="64"/>
        <v>0.999999562109422+0.000474405873417725i</v>
      </c>
      <c r="P260" s="164" t="str">
        <f t="shared" si="80"/>
        <v>0.999867559352386+0.278722856472461i</v>
      </c>
      <c r="Q260" s="164" t="str">
        <f t="shared" si="65"/>
        <v>80.8939077434939-22.5478116180155i</v>
      </c>
      <c r="R260" s="164" t="str">
        <f t="shared" si="66"/>
        <v>280-3743.74441431194i</v>
      </c>
      <c r="S260" s="164" t="str">
        <f t="shared" si="67"/>
        <v>-12354356.5672294i</v>
      </c>
      <c r="T260" s="164" t="str">
        <f t="shared" si="76"/>
        <v>279.830379990485-3742.61663015566i</v>
      </c>
      <c r="U260" s="164" t="str">
        <f t="shared" si="68"/>
        <v>-0.496826784317308+6.64485459139906i</v>
      </c>
    </row>
    <row r="261" spans="2:21" x14ac:dyDescent="0.2">
      <c r="B261" s="164">
        <f t="shared" si="77"/>
        <v>2.1149999999999762</v>
      </c>
      <c r="C261" s="164">
        <f t="shared" si="78"/>
        <v>130.3166778452229</v>
      </c>
      <c r="D261" s="164">
        <f t="shared" si="69"/>
        <v>0.13031667784522291</v>
      </c>
      <c r="E261" s="164">
        <f t="shared" si="70"/>
        <v>38.476000414007004</v>
      </c>
      <c r="F261" s="164">
        <f t="shared" si="71"/>
        <v>-15.746409731911411</v>
      </c>
      <c r="G261" s="164">
        <f t="shared" si="72"/>
        <v>16.374483289412773</v>
      </c>
      <c r="H261" s="164">
        <f t="shared" si="73"/>
        <v>94.325298089569699</v>
      </c>
      <c r="I261" s="164">
        <f t="shared" si="74"/>
        <v>54.850483703419776</v>
      </c>
      <c r="J261" s="164">
        <f t="shared" si="75"/>
        <v>78.578888357658286</v>
      </c>
      <c r="K261" s="164" t="str">
        <f t="shared" si="61"/>
        <v>1+0.0000377141046639388i</v>
      </c>
      <c r="L261" s="164" t="str">
        <f t="shared" si="62"/>
        <v>1-0.0000126976643080834i</v>
      </c>
      <c r="M261" s="164" t="str">
        <f t="shared" si="79"/>
        <v>1.00000000047888+0.0000250164403558554i</v>
      </c>
      <c r="N261" s="164" t="str">
        <f t="shared" si="63"/>
        <v>1+0.281470539058939i</v>
      </c>
      <c r="O261" s="164" t="str">
        <f t="shared" si="64"/>
        <v>0.99999955190964+0.000479899234529593i</v>
      </c>
      <c r="P261" s="164" t="str">
        <f t="shared" si="80"/>
        <v>0.999864474413403+0.281950312169233i</v>
      </c>
      <c r="Q261" s="164" t="str">
        <f t="shared" si="65"/>
        <v>80.7584982842985-22.7707891984573i</v>
      </c>
      <c r="R261" s="164" t="str">
        <f t="shared" si="66"/>
        <v>280-3700.89012637269i</v>
      </c>
      <c r="S261" s="164" t="str">
        <f t="shared" si="67"/>
        <v>-12212937.4170299i</v>
      </c>
      <c r="T261" s="164" t="str">
        <f t="shared" si="76"/>
        <v>279.830379987138-3699.775397846i</v>
      </c>
      <c r="U261" s="164" t="str">
        <f t="shared" si="68"/>
        <v>-0.496826784311366+6.56879182907381i</v>
      </c>
    </row>
    <row r="262" spans="2:21" x14ac:dyDescent="0.2">
      <c r="B262" s="164">
        <f t="shared" si="77"/>
        <v>2.1199999999999761</v>
      </c>
      <c r="C262" s="164">
        <f t="shared" si="78"/>
        <v>131.82567385563348</v>
      </c>
      <c r="D262" s="164">
        <f t="shared" si="69"/>
        <v>0.13182567385563349</v>
      </c>
      <c r="E262" s="164">
        <f t="shared" si="70"/>
        <v>38.46858068191279</v>
      </c>
      <c r="F262" s="164">
        <f t="shared" si="71"/>
        <v>-15.919598022474728</v>
      </c>
      <c r="G262" s="164">
        <f t="shared" si="72"/>
        <v>16.275059001847964</v>
      </c>
      <c r="H262" s="164">
        <f t="shared" si="73"/>
        <v>94.375189140156806</v>
      </c>
      <c r="I262" s="164">
        <f t="shared" si="74"/>
        <v>54.743639683760755</v>
      </c>
      <c r="J262" s="164">
        <f t="shared" si="75"/>
        <v>78.455591117682076</v>
      </c>
      <c r="K262" s="164" t="str">
        <f t="shared" si="61"/>
        <v>1+0.0000381508134138479i</v>
      </c>
      <c r="L262" s="164" t="str">
        <f t="shared" si="62"/>
        <v>1-0.0000128446963311464i</v>
      </c>
      <c r="M262" s="164" t="str">
        <f t="shared" si="79"/>
        <v>1.00000000049004+0.0000253061170827015i</v>
      </c>
      <c r="N262" s="164" t="str">
        <f t="shared" si="63"/>
        <v>1+0.284729814291481i</v>
      </c>
      <c r="O262" s="164" t="str">
        <f t="shared" si="64"/>
        <v>0.999999541472275+0.000485456205765188i</v>
      </c>
      <c r="P262" s="164" t="str">
        <f t="shared" si="80"/>
        <v>0.999861317616961+0.285215139940732i</v>
      </c>
      <c r="Q262" s="164" t="str">
        <f t="shared" si="65"/>
        <v>80.6204024092046-22.9951424982184i</v>
      </c>
      <c r="R262" s="164" t="str">
        <f t="shared" si="66"/>
        <v>280-3658.52638741104i</v>
      </c>
      <c r="S262" s="164" t="str">
        <f t="shared" si="67"/>
        <v>-12073137.0784564i</v>
      </c>
      <c r="T262" s="164" t="str">
        <f t="shared" si="76"/>
        <v>279.830379983715-3657.42456675792i</v>
      </c>
      <c r="U262" s="164" t="str">
        <f t="shared" si="68"/>
        <v>-0.496826784305288+6.49359975299054i</v>
      </c>
    </row>
    <row r="263" spans="2:21" x14ac:dyDescent="0.2">
      <c r="B263" s="164">
        <f t="shared" si="77"/>
        <v>2.124999999999976</v>
      </c>
      <c r="C263" s="164">
        <f t="shared" si="78"/>
        <v>133.35214321632509</v>
      </c>
      <c r="D263" s="164">
        <f t="shared" si="69"/>
        <v>0.1333521432163251</v>
      </c>
      <c r="E263" s="164">
        <f t="shared" si="70"/>
        <v>38.461001222200572</v>
      </c>
      <c r="F263" s="164">
        <f t="shared" si="71"/>
        <v>-16.094489996691898</v>
      </c>
      <c r="G263" s="164">
        <f t="shared" si="72"/>
        <v>16.175648045353782</v>
      </c>
      <c r="H263" s="164">
        <f t="shared" si="73"/>
        <v>94.425651132685758</v>
      </c>
      <c r="I263" s="164">
        <f t="shared" si="74"/>
        <v>54.636649267554354</v>
      </c>
      <c r="J263" s="164">
        <f t="shared" si="75"/>
        <v>78.331161135993852</v>
      </c>
      <c r="K263" s="164" t="str">
        <f t="shared" si="61"/>
        <v>1+0.0000385925790127515i</v>
      </c>
      <c r="L263" s="164" t="str">
        <f t="shared" si="62"/>
        <v>1-0.0000129934309047952i</v>
      </c>
      <c r="M263" s="164" t="str">
        <f t="shared" si="79"/>
        <v>1.00000000050145+0.0000255991481079563i</v>
      </c>
      <c r="N263" s="164" t="str">
        <f t="shared" si="63"/>
        <v>1+0.288026830152498i</v>
      </c>
      <c r="O263" s="164" t="str">
        <f t="shared" si="64"/>
        <v>0.999999530791792+0.00049107752369503i</v>
      </c>
      <c r="P263" s="164" t="str">
        <f t="shared" si="80"/>
        <v>0.999858087289283+0.28851777253164i</v>
      </c>
      <c r="Q263" s="164" t="str">
        <f t="shared" si="65"/>
        <v>80.4795770804909-23.22085222661i</v>
      </c>
      <c r="R263" s="164" t="str">
        <f t="shared" si="66"/>
        <v>280-3616.64758215926i</v>
      </c>
      <c r="S263" s="164" t="str">
        <f t="shared" si="67"/>
        <v>-11934937.0211255i</v>
      </c>
      <c r="T263" s="164" t="str">
        <f t="shared" si="76"/>
        <v>279.83037998021-3615.55852333454i</v>
      </c>
      <c r="U263" s="164" t="str">
        <f t="shared" si="68"/>
        <v>-0.496826784299065+6.41926839652083i</v>
      </c>
    </row>
    <row r="264" spans="2:21" x14ac:dyDescent="0.2">
      <c r="B264" s="164">
        <f t="shared" si="77"/>
        <v>2.1299999999999759</v>
      </c>
      <c r="C264" s="164">
        <f t="shared" si="78"/>
        <v>134.89628825915796</v>
      </c>
      <c r="D264" s="164">
        <f t="shared" si="69"/>
        <v>0.13489628825915795</v>
      </c>
      <c r="E264" s="164">
        <f t="shared" si="70"/>
        <v>38.453258883922537</v>
      </c>
      <c r="F264" s="164">
        <f t="shared" si="71"/>
        <v>-16.271095866893511</v>
      </c>
      <c r="G264" s="164">
        <f t="shared" si="72"/>
        <v>16.076250726750462</v>
      </c>
      <c r="H264" s="164">
        <f t="shared" si="73"/>
        <v>94.476690442369176</v>
      </c>
      <c r="I264" s="164">
        <f t="shared" si="74"/>
        <v>54.529509610673003</v>
      </c>
      <c r="J264" s="164">
        <f t="shared" si="75"/>
        <v>78.205594575475658</v>
      </c>
      <c r="K264" s="164" t="str">
        <f t="shared" si="61"/>
        <v>1+0.0000390394600162011i</v>
      </c>
      <c r="L264" s="164" t="str">
        <f t="shared" si="62"/>
        <v>1-0.0000131438877436364i</v>
      </c>
      <c r="M264" s="164" t="str">
        <f t="shared" si="79"/>
        <v>1.00000000051313+0.0000258955722725647i</v>
      </c>
      <c r="N264" s="164" t="str">
        <f t="shared" si="63"/>
        <v>1+0.291362023657873i</v>
      </c>
      <c r="O264" s="164" t="str">
        <f t="shared" si="64"/>
        <v>0.999999519862529+0.000496763933418721i</v>
      </c>
      <c r="P264" s="164" t="str">
        <f t="shared" si="80"/>
        <v>0.999854781717608+0.291858647697467i</v>
      </c>
      <c r="Q264" s="164" t="str">
        <f t="shared" si="65"/>
        <v>80.3359790181019-23.4478980014848i</v>
      </c>
      <c r="R264" s="164" t="str">
        <f t="shared" si="66"/>
        <v>280-3575.24815962707i</v>
      </c>
      <c r="S264" s="164" t="str">
        <f t="shared" si="67"/>
        <v>-11798318.9267693i</v>
      </c>
      <c r="T264" s="164" t="str">
        <f t="shared" si="76"/>
        <v>279.830379976626-3574.17171827722i</v>
      </c>
      <c r="U264" s="164" t="str">
        <f t="shared" si="68"/>
        <v>-0.496826784292702+6.34578790712402i</v>
      </c>
    </row>
    <row r="265" spans="2:21" x14ac:dyDescent="0.2">
      <c r="B265" s="164">
        <f t="shared" si="77"/>
        <v>2.1349999999999758</v>
      </c>
      <c r="C265" s="164">
        <f t="shared" si="78"/>
        <v>136.45831365888495</v>
      </c>
      <c r="D265" s="164">
        <f t="shared" si="69"/>
        <v>0.13645831365888494</v>
      </c>
      <c r="E265" s="164">
        <f t="shared" si="70"/>
        <v>38.445350466430959</v>
      </c>
      <c r="F265" s="164">
        <f t="shared" si="71"/>
        <v>-16.449425687681053</v>
      </c>
      <c r="G265" s="164">
        <f t="shared" si="72"/>
        <v>15.976867359831861</v>
      </c>
      <c r="H265" s="164">
        <f t="shared" si="73"/>
        <v>94.528313510060059</v>
      </c>
      <c r="I265" s="164">
        <f t="shared" si="74"/>
        <v>54.422217826262823</v>
      </c>
      <c r="J265" s="164">
        <f t="shared" si="75"/>
        <v>78.078887822379002</v>
      </c>
      <c r="K265" s="164" t="str">
        <f t="shared" si="61"/>
        <v>1+0.0000394915156577899i</v>
      </c>
      <c r="L265" s="164" t="str">
        <f t="shared" si="62"/>
        <v>1-0.0000132960867905611i</v>
      </c>
      <c r="M265" s="164" t="str">
        <f t="shared" si="79"/>
        <v>1.00000000052508+0.0000261954288672288i</v>
      </c>
      <c r="N265" s="164" t="str">
        <f t="shared" si="63"/>
        <v>1+0.29473583688389i</v>
      </c>
      <c r="O265" s="164" t="str">
        <f t="shared" si="64"/>
        <v>0.999999508678691+0.00050251618866371i</v>
      </c>
      <c r="P265" s="164" t="str">
        <f t="shared" si="80"/>
        <v>0.999851399149278+0.295238208262557i</v>
      </c>
      <c r="Q265" s="164" t="str">
        <f t="shared" si="65"/>
        <v>80.1895647199443-23.6762583239006i</v>
      </c>
      <c r="R265" s="164" t="str">
        <f t="shared" si="66"/>
        <v>280-3534.32263236586i</v>
      </c>
      <c r="S265" s="164" t="str">
        <f t="shared" si="67"/>
        <v>-11663264.6868074i</v>
      </c>
      <c r="T265" s="164" t="str">
        <f t="shared" si="76"/>
        <v>279.830379972956-3533.25866580971i</v>
      </c>
      <c r="U265" s="164" t="str">
        <f t="shared" si="68"/>
        <v>-0.496826784286186+6.27314854504071i</v>
      </c>
    </row>
    <row r="266" spans="2:21" x14ac:dyDescent="0.2">
      <c r="B266" s="164">
        <f t="shared" si="77"/>
        <v>2.1399999999999757</v>
      </c>
      <c r="C266" s="164">
        <f t="shared" si="78"/>
        <v>138.03842646028087</v>
      </c>
      <c r="D266" s="164">
        <f t="shared" si="69"/>
        <v>0.13803842646028086</v>
      </c>
      <c r="E266" s="164">
        <f t="shared" si="70"/>
        <v>38.437272719136317</v>
      </c>
      <c r="F266" s="164">
        <f t="shared" si="71"/>
        <v>-16.629489347399765</v>
      </c>
      <c r="G266" s="164">
        <f t="shared" si="72"/>
        <v>15.877498265520567</v>
      </c>
      <c r="H266" s="164">
        <f t="shared" si="73"/>
        <v>94.580526842730805</v>
      </c>
      <c r="I266" s="164">
        <f t="shared" si="74"/>
        <v>54.314770984656882</v>
      </c>
      <c r="J266" s="164">
        <f t="shared" si="75"/>
        <v>77.951037495331036</v>
      </c>
      <c r="K266" s="164" t="str">
        <f t="shared" si="61"/>
        <v>1+0.0000399488058570033i</v>
      </c>
      <c r="L266" s="164" t="str">
        <f t="shared" si="62"/>
        <v>1-0.000013450048219388i</v>
      </c>
      <c r="M266" s="164" t="str">
        <f t="shared" si="79"/>
        <v>1.00000000053731+0.0000264987576376153i</v>
      </c>
      <c r="N266" s="164" t="str">
        <f t="shared" si="63"/>
        <v>1+0.29814871702584i</v>
      </c>
      <c r="O266" s="164" t="str">
        <f t="shared" si="64"/>
        <v>0.999999497234347+0.0005083350518852i</v>
      </c>
      <c r="P266" s="164" t="str">
        <f t="shared" si="80"/>
        <v>0.999847937790808+0.298656902178791i</v>
      </c>
      <c r="Q266" s="164" t="str">
        <f t="shared" si="65"/>
        <v>80.0402904833128-23.9059105528123i</v>
      </c>
      <c r="R266" s="164" t="str">
        <f t="shared" si="66"/>
        <v>280-3493.86557574133i</v>
      </c>
      <c r="S266" s="164" t="str">
        <f t="shared" si="67"/>
        <v>-11529756.3999464i</v>
      </c>
      <c r="T266" s="164" t="str">
        <f t="shared" si="76"/>
        <v>279.830379969203-3492.8139429513i</v>
      </c>
      <c r="U266" s="164" t="str">
        <f t="shared" si="68"/>
        <v>-0.496826784279523+6.20134068200228i</v>
      </c>
    </row>
    <row r="267" spans="2:21" x14ac:dyDescent="0.2">
      <c r="B267" s="164">
        <f t="shared" si="77"/>
        <v>2.1449999999999756</v>
      </c>
      <c r="C267" s="164">
        <f t="shared" si="78"/>
        <v>139.63683610558593</v>
      </c>
      <c r="D267" s="164">
        <f t="shared" si="69"/>
        <v>0.13963683610558592</v>
      </c>
      <c r="E267" s="164">
        <f t="shared" si="70"/>
        <v>38.429022341290242</v>
      </c>
      <c r="F267" s="164">
        <f t="shared" si="71"/>
        <v>-16.811296559419404</v>
      </c>
      <c r="G267" s="164">
        <f t="shared" si="72"/>
        <v>15.778143772024846</v>
      </c>
      <c r="H267" s="164">
        <f t="shared" si="73"/>
        <v>94.633337013948534</v>
      </c>
      <c r="I267" s="164">
        <f t="shared" si="74"/>
        <v>54.20716611331509</v>
      </c>
      <c r="J267" s="164">
        <f t="shared" si="75"/>
        <v>77.82204045452913</v>
      </c>
      <c r="K267" s="164" t="str">
        <f t="shared" si="61"/>
        <v>1+0.000040411391227162i</v>
      </c>
      <c r="L267" s="164" t="str">
        <f t="shared" si="62"/>
        <v>1-0.0000136057924375379i</v>
      </c>
      <c r="M267" s="164" t="str">
        <f t="shared" si="79"/>
        <v>1.00000000054983+0.0000268055987896241i</v>
      </c>
      <c r="N267" s="164" t="str">
        <f t="shared" si="63"/>
        <v>1+0.301601116457288i</v>
      </c>
      <c r="O267" s="164" t="str">
        <f t="shared" si="64"/>
        <v>0.999999485523431+0.000514221294367207i</v>
      </c>
      <c r="P267" s="164" t="str">
        <f t="shared" si="80"/>
        <v>0.999844395806944+0.302115182584948i</v>
      </c>
      <c r="Q267" s="164" t="str">
        <f t="shared" si="65"/>
        <v>79.8881124274644-24.136830879823i</v>
      </c>
      <c r="R267" s="164" t="str">
        <f t="shared" si="66"/>
        <v>280-3453.87162721445i</v>
      </c>
      <c r="S267" s="164" t="str">
        <f t="shared" si="67"/>
        <v>-11397776.3698077i</v>
      </c>
      <c r="T267" s="164" t="str">
        <f t="shared" si="76"/>
        <v>279.830379965361-3452.83218879773i</v>
      </c>
      <c r="U267" s="164" t="str">
        <f t="shared" si="68"/>
        <v>-0.496826784272702+6.13035479995417i</v>
      </c>
    </row>
    <row r="268" spans="2:21" x14ac:dyDescent="0.2">
      <c r="B268" s="164">
        <f t="shared" si="77"/>
        <v>2.1499999999999755</v>
      </c>
      <c r="C268" s="164">
        <f t="shared" si="78"/>
        <v>141.25375446226752</v>
      </c>
      <c r="D268" s="164">
        <f t="shared" si="69"/>
        <v>0.14125375446226751</v>
      </c>
      <c r="E268" s="164">
        <f t="shared" si="70"/>
        <v>38.420595981795067</v>
      </c>
      <c r="F268" s="164">
        <f t="shared" si="71"/>
        <v>-16.994856853224871</v>
      </c>
      <c r="G268" s="164">
        <f t="shared" si="72"/>
        <v>15.678804215000016</v>
      </c>
      <c r="H268" s="164">
        <f t="shared" si="73"/>
        <v>94.686750664345823</v>
      </c>
      <c r="I268" s="164">
        <f t="shared" si="74"/>
        <v>54.099400196795081</v>
      </c>
      <c r="J268" s="164">
        <f t="shared" si="75"/>
        <v>77.691893811120948</v>
      </c>
      <c r="K268" s="164" t="str">
        <f t="shared" si="61"/>
        <v>1+0.0000408793330834558i</v>
      </c>
      <c r="L268" s="164" t="str">
        <f t="shared" si="62"/>
        <v>1-0.000013763340088738i</v>
      </c>
      <c r="M268" s="164" t="str">
        <f t="shared" si="79"/>
        <v>1.00000000056264+0.0000271159929947178i</v>
      </c>
      <c r="N268" s="164" t="str">
        <f t="shared" si="63"/>
        <v>1+0.30509349279004i</v>
      </c>
      <c r="O268" s="164" t="str">
        <f t="shared" si="64"/>
        <v>0.999999473539732+0.000520175696324798i</v>
      </c>
      <c r="P268" s="164" t="str">
        <f t="shared" si="80"/>
        <v>0.999840771319676+0.305613507866763i</v>
      </c>
      <c r="Q268" s="164" t="str">
        <f t="shared" si="65"/>
        <v>79.7329865173715-24.3689943040366i</v>
      </c>
      <c r="R268" s="164" t="str">
        <f t="shared" si="66"/>
        <v>280-3414.33548563063i</v>
      </c>
      <c r="S268" s="164" t="str">
        <f t="shared" si="67"/>
        <v>-11267307.1025811i</v>
      </c>
      <c r="T268" s="164" t="str">
        <f t="shared" si="76"/>
        <v>279.83037996143-3413.30810381079i</v>
      </c>
      <c r="U268" s="164" t="str">
        <f t="shared" si="68"/>
        <v>-0.496826784265722+6.06018148979459i</v>
      </c>
    </row>
    <row r="269" spans="2:21" x14ac:dyDescent="0.2">
      <c r="B269" s="164">
        <f t="shared" si="77"/>
        <v>2.1549999999999754</v>
      </c>
      <c r="C269" s="164">
        <f t="shared" si="78"/>
        <v>142.88939585110228</v>
      </c>
      <c r="D269" s="164">
        <f t="shared" si="69"/>
        <v>0.14288939585110227</v>
      </c>
      <c r="E269" s="164">
        <f t="shared" si="70"/>
        <v>38.411990239041309</v>
      </c>
      <c r="F269" s="164">
        <f t="shared" si="71"/>
        <v>-17.180179565317886</v>
      </c>
      <c r="G269" s="164">
        <f t="shared" si="72"/>
        <v>15.579479937712646</v>
      </c>
      <c r="H269" s="164">
        <f t="shared" si="73"/>
        <v>94.740774502087021</v>
      </c>
      <c r="I269" s="164">
        <f t="shared" si="74"/>
        <v>53.991470176753957</v>
      </c>
      <c r="J269" s="164">
        <f t="shared" si="75"/>
        <v>77.560594936769135</v>
      </c>
      <c r="K269" s="164" t="str">
        <f t="shared" si="61"/>
        <v>1+0.0000413526934510708i</v>
      </c>
      <c r="L269" s="164" t="str">
        <f t="shared" si="62"/>
        <v>1-0.000013922712055759i</v>
      </c>
      <c r="M269" s="164" t="str">
        <f t="shared" si="79"/>
        <v>1.00000000057574+0.0000274299813953118i</v>
      </c>
      <c r="N269" s="164" t="str">
        <f t="shared" si="63"/>
        <v>1+0.308626308934795i</v>
      </c>
      <c r="O269" s="164" t="str">
        <f t="shared" si="64"/>
        <v>0.999999461276897+0.000526199047007502i</v>
      </c>
      <c r="P269" s="164" t="str">
        <f t="shared" si="80"/>
        <v>0.999837062407254+0.30915234171768i</v>
      </c>
      <c r="Q269" s="164" t="str">
        <f t="shared" si="65"/>
        <v>79.5748685886785-24.6023746070532i</v>
      </c>
      <c r="R269" s="164" t="str">
        <f t="shared" si="66"/>
        <v>280-3375.25191051716i</v>
      </c>
      <c r="S269" s="164" t="str">
        <f t="shared" si="67"/>
        <v>-11138331.3047066i</v>
      </c>
      <c r="T269" s="164" t="str">
        <f t="shared" si="76"/>
        <v>279.830379957407-3374.23644911584i</v>
      </c>
      <c r="U269" s="164" t="str">
        <f t="shared" si="68"/>
        <v>-0.49682678425858+5.99081145012732i</v>
      </c>
    </row>
    <row r="270" spans="2:21" x14ac:dyDescent="0.2">
      <c r="B270" s="164">
        <f t="shared" si="77"/>
        <v>2.1599999999999753</v>
      </c>
      <c r="C270" s="164">
        <f t="shared" si="78"/>
        <v>144.54397707458463</v>
      </c>
      <c r="D270" s="164">
        <f t="shared" si="69"/>
        <v>0.14454397707458463</v>
      </c>
      <c r="E270" s="164">
        <f t="shared" si="70"/>
        <v>38.403201660774748</v>
      </c>
      <c r="F270" s="164">
        <f t="shared" si="71"/>
        <v>-17.367273829929829</v>
      </c>
      <c r="G270" s="164">
        <f t="shared" si="72"/>
        <v>15.480171291208167</v>
      </c>
      <c r="H270" s="164">
        <f t="shared" si="73"/>
        <v>94.795415303329335</v>
      </c>
      <c r="I270" s="164">
        <f t="shared" si="74"/>
        <v>53.883372951982913</v>
      </c>
      <c r="J270" s="164">
        <f t="shared" si="75"/>
        <v>77.428141473399506</v>
      </c>
      <c r="K270" s="164" t="str">
        <f t="shared" si="61"/>
        <v>1+0.0000418315350734111i</v>
      </c>
      <c r="L270" s="164" t="str">
        <f t="shared" si="62"/>
        <v>1-0.0000140839294631824i</v>
      </c>
      <c r="M270" s="164" t="str">
        <f t="shared" si="79"/>
        <v>1.00000000058915+0.0000277476056102287i</v>
      </c>
      <c r="N270" s="164" t="str">
        <f t="shared" si="63"/>
        <v>1+0.312200033162506i</v>
      </c>
      <c r="O270" s="164" t="str">
        <f t="shared" si="64"/>
        <v>0.999999448728424+0.000532292144803928i</v>
      </c>
      <c r="P270" s="164" t="str">
        <f t="shared" si="80"/>
        <v>0.999833267103164+0.312732153200306i</v>
      </c>
      <c r="Q270" s="164" t="str">
        <f t="shared" si="65"/>
        <v>79.4137143738901-24.8369443281503i</v>
      </c>
      <c r="R270" s="164" t="str">
        <f t="shared" si="66"/>
        <v>280-3336.61572138849i</v>
      </c>
      <c r="S270" s="164" t="str">
        <f t="shared" si="67"/>
        <v>-11010831.880582i</v>
      </c>
      <c r="T270" s="164" t="str">
        <f t="shared" si="76"/>
        <v>279.83037995329-3335.61204580739i</v>
      </c>
      <c r="U270" s="164" t="str">
        <f t="shared" si="68"/>
        <v>-0.49682678425127+5.92223548602876i</v>
      </c>
    </row>
    <row r="271" spans="2:21" x14ac:dyDescent="0.2">
      <c r="B271" s="164">
        <f t="shared" si="77"/>
        <v>2.1649999999999752</v>
      </c>
      <c r="C271" s="164">
        <f t="shared" si="78"/>
        <v>146.21771744566348</v>
      </c>
      <c r="D271" s="164">
        <f t="shared" si="69"/>
        <v>0.14621771744566348</v>
      </c>
      <c r="E271" s="164">
        <f t="shared" si="70"/>
        <v>38.394226743993535</v>
      </c>
      <c r="F271" s="164">
        <f t="shared" si="71"/>
        <v>-17.556148569548572</v>
      </c>
      <c r="G271" s="164">
        <f t="shared" si="72"/>
        <v>15.380878634481949</v>
      </c>
      <c r="H271" s="164">
        <f t="shared" si="73"/>
        <v>94.850679912678643</v>
      </c>
      <c r="I271" s="164">
        <f t="shared" si="74"/>
        <v>53.775105378475487</v>
      </c>
      <c r="J271" s="164">
        <f t="shared" si="75"/>
        <v>77.294531343130075</v>
      </c>
      <c r="K271" s="164" t="str">
        <f t="shared" si="61"/>
        <v>1+0.000042315921420415i</v>
      </c>
      <c r="L271" s="164" t="str">
        <f t="shared" si="62"/>
        <v>1-0.0000142470136802009i</v>
      </c>
      <c r="M271" s="164" t="str">
        <f t="shared" si="79"/>
        <v>1.00000000060288+0.0000280689077402141i</v>
      </c>
      <c r="N271" s="164" t="str">
        <f t="shared" si="63"/>
        <v>1+0.31581513916645i</v>
      </c>
      <c r="O271" s="164" t="str">
        <f t="shared" si="64"/>
        <v>0.999999435887659+0.000538455797347588i</v>
      </c>
      <c r="P271" s="164" t="str">
        <f t="shared" si="80"/>
        <v>0.999829383395085+0.31635341680858i</v>
      </c>
      <c r="Q271" s="164" t="str">
        <f t="shared" si="65"/>
        <v>79.2494795298056-25.0726747396942i</v>
      </c>
      <c r="R271" s="164" t="str">
        <f t="shared" si="66"/>
        <v>280-3298.42179705959i</v>
      </c>
      <c r="S271" s="164" t="str">
        <f t="shared" si="67"/>
        <v>-10884791.9302967i</v>
      </c>
      <c r="T271" s="164" t="str">
        <f t="shared" si="76"/>
        <v>279.830379949077-3297.42977426259i</v>
      </c>
      <c r="U271" s="164" t="str">
        <f t="shared" si="68"/>
        <v>-0.49682678424379+5.85444450782912i</v>
      </c>
    </row>
    <row r="272" spans="2:21" x14ac:dyDescent="0.2">
      <c r="B272" s="164">
        <f t="shared" si="77"/>
        <v>2.1699999999999751</v>
      </c>
      <c r="C272" s="164">
        <f t="shared" si="78"/>
        <v>147.91083881681229</v>
      </c>
      <c r="D272" s="164">
        <f t="shared" si="69"/>
        <v>0.14791083881681227</v>
      </c>
      <c r="E272" s="164">
        <f t="shared" si="70"/>
        <v>38.385061934877797</v>
      </c>
      <c r="F272" s="164">
        <f t="shared" si="71"/>
        <v>-17.746812485260179</v>
      </c>
      <c r="G272" s="164">
        <f t="shared" si="72"/>
        <v>15.281602334654101</v>
      </c>
      <c r="H272" s="164">
        <f t="shared" si="73"/>
        <v>94.906575243639253</v>
      </c>
      <c r="I272" s="164">
        <f t="shared" si="74"/>
        <v>53.6666642695319</v>
      </c>
      <c r="J272" s="164">
        <f t="shared" si="75"/>
        <v>77.159762758379074</v>
      </c>
      <c r="K272" s="164" t="str">
        <f t="shared" si="61"/>
        <v>1+0.0000428059166969681i</v>
      </c>
      <c r="L272" s="164" t="str">
        <f t="shared" si="62"/>
        <v>1-0.000014411986323451i</v>
      </c>
      <c r="M272" s="164" t="str">
        <f t="shared" si="79"/>
        <v>1.00000000061692+0.0000283939303735171i</v>
      </c>
      <c r="N272" s="164" t="str">
        <f t="shared" si="63"/>
        <v>1+0.319472106125011i</v>
      </c>
      <c r="O272" s="164" t="str">
        <f t="shared" si="64"/>
        <v>0.999999422747795+0.000544690821623951i</v>
      </c>
      <c r="P272" s="164" t="str">
        <f t="shared" si="80"/>
        <v>0.999825409223824+0.320016612530657i</v>
      </c>
      <c r="Q272" s="164" t="str">
        <f t="shared" si="65"/>
        <v>79.0821196662317-25.309535822831i</v>
      </c>
      <c r="R272" s="164" t="str">
        <f t="shared" si="66"/>
        <v>280-3260.66507496716i</v>
      </c>
      <c r="S272" s="164" t="str">
        <f t="shared" si="67"/>
        <v>-10760194.7473916i</v>
      </c>
      <c r="T272" s="164" t="str">
        <f t="shared" si="76"/>
        <v>279.830379944766-3259.68457346273i</v>
      </c>
      <c r="U272" s="164" t="str">
        <f t="shared" si="68"/>
        <v>-0.496826784236136+5.7874295299077i</v>
      </c>
    </row>
    <row r="273" spans="2:21" x14ac:dyDescent="0.2">
      <c r="B273" s="164">
        <f t="shared" si="77"/>
        <v>2.174999999999975</v>
      </c>
      <c r="C273" s="164">
        <f t="shared" si="78"/>
        <v>149.62356560943479</v>
      </c>
      <c r="D273" s="164">
        <f t="shared" si="69"/>
        <v>0.14962356560943479</v>
      </c>
      <c r="E273" s="164">
        <f t="shared" si="70"/>
        <v>38.375703628753307</v>
      </c>
      <c r="F273" s="164">
        <f t="shared" si="71"/>
        <v>-17.939274046908494</v>
      </c>
      <c r="G273" s="164">
        <f t="shared" si="72"/>
        <v>15.182342767147571</v>
      </c>
      <c r="H273" s="164">
        <f t="shared" si="73"/>
        <v>94.963108279057479</v>
      </c>
      <c r="I273" s="164">
        <f t="shared" si="74"/>
        <v>53.558046395900874</v>
      </c>
      <c r="J273" s="164">
        <f t="shared" si="75"/>
        <v>77.023834232148985</v>
      </c>
      <c r="K273" s="164" t="str">
        <f t="shared" si="61"/>
        <v>1+0.0000433015858514137i</v>
      </c>
      <c r="L273" s="164" t="str">
        <f t="shared" si="62"/>
        <v>1-0.0000145788692598776i</v>
      </c>
      <c r="M273" s="164" t="str">
        <f t="shared" si="79"/>
        <v>1.00000000063129+0.0000287227165915361i</v>
      </c>
      <c r="N273" s="164" t="str">
        <f t="shared" si="63"/>
        <v>1+0.3231714187652i</v>
      </c>
      <c r="O273" s="164" t="str">
        <f t="shared" si="64"/>
        <v>0.999999409301864+0.000550998044078732i</v>
      </c>
      <c r="P273" s="164" t="str">
        <f t="shared" si="80"/>
        <v>0.999821342482222+0.323722225912524i</v>
      </c>
      <c r="Q273" s="164" t="str">
        <f t="shared" si="65"/>
        <v>78.911590375996-25.5474962435083i</v>
      </c>
      <c r="R273" s="164" t="str">
        <f t="shared" si="66"/>
        <v>280-3223.34055049859i</v>
      </c>
      <c r="S273" s="164" t="str">
        <f t="shared" si="67"/>
        <v>-10637023.8166453i</v>
      </c>
      <c r="T273" s="164" t="str">
        <f t="shared" si="76"/>
        <v>279.830379940356-3222.37144032232i</v>
      </c>
      <c r="U273" s="164" t="str">
        <f t="shared" si="68"/>
        <v>-0.496826784228306+5.72118166950175i</v>
      </c>
    </row>
    <row r="274" spans="2:21" x14ac:dyDescent="0.2">
      <c r="B274" s="164">
        <f t="shared" si="77"/>
        <v>2.1799999999999748</v>
      </c>
      <c r="C274" s="164">
        <f t="shared" si="78"/>
        <v>151.35612484361215</v>
      </c>
      <c r="D274" s="164">
        <f t="shared" si="69"/>
        <v>0.15135612484361216</v>
      </c>
      <c r="E274" s="164">
        <f t="shared" si="70"/>
        <v>38.366148170089438</v>
      </c>
      <c r="F274" s="164">
        <f t="shared" si="71"/>
        <v>-18.133541483074801</v>
      </c>
      <c r="G274" s="164">
        <f t="shared" si="72"/>
        <v>15.083100315870034</v>
      </c>
      <c r="H274" s="164">
        <f t="shared" si="73"/>
        <v>95.020286071558445</v>
      </c>
      <c r="I274" s="164">
        <f t="shared" si="74"/>
        <v>53.449248485959473</v>
      </c>
      <c r="J274" s="164">
        <f t="shared" si="75"/>
        <v>76.886744588483651</v>
      </c>
      <c r="K274" s="164" t="str">
        <f t="shared" si="61"/>
        <v>1+0.0000438029945841612i</v>
      </c>
      <c r="L274" s="164" t="str">
        <f t="shared" si="62"/>
        <v>1-0.0000147476846096334i</v>
      </c>
      <c r="M274" s="164" t="str">
        <f t="shared" si="79"/>
        <v>1.00000000064599+0.0000290553099745278i</v>
      </c>
      <c r="N274" s="164" t="str">
        <f t="shared" si="63"/>
        <v>1+0.326913567426898i</v>
      </c>
      <c r="O274" s="164" t="str">
        <f t="shared" si="64"/>
        <v>0.999999395542737+0.000557378300727435i</v>
      </c>
      <c r="P274" s="164" t="str">
        <f t="shared" si="80"/>
        <v>0.99981718101404+0.327470748122345i</v>
      </c>
      <c r="Q274" s="164" t="str">
        <f t="shared" si="65"/>
        <v>78.7378472662698-25.7865233288757i</v>
      </c>
      <c r="R274" s="164" t="str">
        <f t="shared" si="66"/>
        <v>280-3186.44327632857i</v>
      </c>
      <c r="S274" s="164" t="str">
        <f t="shared" si="67"/>
        <v>-10515262.8118843i</v>
      </c>
      <c r="T274" s="164" t="str">
        <f t="shared" si="76"/>
        <v>279.830379935843-3185.48542902595i</v>
      </c>
      <c r="U274" s="164" t="str">
        <f t="shared" si="68"/>
        <v>-0.496826784220294+5.65569214552908i</v>
      </c>
    </row>
    <row r="275" spans="2:21" x14ac:dyDescent="0.2">
      <c r="B275" s="164">
        <f t="shared" si="77"/>
        <v>2.1849999999999747</v>
      </c>
      <c r="C275" s="164">
        <f t="shared" si="78"/>
        <v>153.10874616819424</v>
      </c>
      <c r="D275" s="164">
        <f t="shared" si="69"/>
        <v>0.15310874616819425</v>
      </c>
      <c r="E275" s="164">
        <f t="shared" si="70"/>
        <v>38.356391852534607</v>
      </c>
      <c r="F275" s="164">
        <f t="shared" si="71"/>
        <v>-18.329622770881112</v>
      </c>
      <c r="G275" s="164">
        <f t="shared" si="72"/>
        <v>14.983875373399711</v>
      </c>
      <c r="H275" s="164">
        <f t="shared" si="73"/>
        <v>95.078115743975545</v>
      </c>
      <c r="I275" s="164">
        <f t="shared" si="74"/>
        <v>53.340267225934319</v>
      </c>
      <c r="J275" s="164">
        <f t="shared" si="75"/>
        <v>76.748492973094429</v>
      </c>
      <c r="K275" s="164" t="str">
        <f t="shared" si="61"/>
        <v>1+0.0000443102093563951i</v>
      </c>
      <c r="L275" s="164" t="str">
        <f t="shared" si="62"/>
        <v>1-0.0000149184547490101i</v>
      </c>
      <c r="M275" s="164" t="str">
        <f t="shared" si="79"/>
        <v>1.00000000066104+0.000029391754607385i</v>
      </c>
      <c r="N275" s="164" t="str">
        <f t="shared" si="63"/>
        <v>1+0.330699048127858i</v>
      </c>
      <c r="O275" s="164" t="str">
        <f t="shared" si="64"/>
        <v>0.999999381463119+0.000563832437266169i</v>
      </c>
      <c r="P275" s="164" t="str">
        <f t="shared" si="80"/>
        <v>0.999812922612811+0.331262676015566i</v>
      </c>
      <c r="Q275" s="164" t="str">
        <f t="shared" si="65"/>
        <v>78.5608459912346-26.0265830441241i</v>
      </c>
      <c r="R275" s="164" t="str">
        <f t="shared" si="66"/>
        <v>280-3149.96836176341i</v>
      </c>
      <c r="S275" s="164" t="str">
        <f t="shared" si="67"/>
        <v>-10394895.5938193i</v>
      </c>
      <c r="T275" s="164" t="str">
        <f t="shared" si="76"/>
        <v>279.830379931222-3149.0216503728i</v>
      </c>
      <c r="U275" s="164" t="str">
        <f t="shared" si="68"/>
        <v>-0.496826784212089+5.59095227742427i</v>
      </c>
    </row>
    <row r="276" spans="2:21" x14ac:dyDescent="0.2">
      <c r="B276" s="164">
        <f t="shared" si="77"/>
        <v>2.1899999999999746</v>
      </c>
      <c r="C276" s="164">
        <f t="shared" si="78"/>
        <v>154.8816618912391</v>
      </c>
      <c r="D276" s="164">
        <f t="shared" si="69"/>
        <v>0.15488166189123911</v>
      </c>
      <c r="E276" s="164">
        <f t="shared" si="70"/>
        <v>38.346430918988993</v>
      </c>
      <c r="F276" s="164">
        <f t="shared" si="71"/>
        <v>-18.527525625620466</v>
      </c>
      <c r="G276" s="164">
        <f t="shared" si="72"/>
        <v>14.884668341174486</v>
      </c>
      <c r="H276" s="164">
        <f t="shared" si="73"/>
        <v>95.136604489772608</v>
      </c>
      <c r="I276" s="164">
        <f t="shared" si="74"/>
        <v>53.231099260163475</v>
      </c>
      <c r="J276" s="164">
        <f t="shared" si="75"/>
        <v>76.609078864152139</v>
      </c>
      <c r="K276" s="164" t="str">
        <f t="shared" si="61"/>
        <v>1+0.0000448232973988839i</v>
      </c>
      <c r="L276" s="164" t="str">
        <f t="shared" si="62"/>
        <v>1-0.0000150912023134046i</v>
      </c>
      <c r="M276" s="164" t="str">
        <f t="shared" si="79"/>
        <v>1.00000000067644+0.0000297320950854793i</v>
      </c>
      <c r="N276" s="164" t="str">
        <f t="shared" si="63"/>
        <v>1+0.334528362629446i</v>
      </c>
      <c r="O276" s="164" t="str">
        <f t="shared" si="64"/>
        <v>0.999999367055544+0.000570361309183739i</v>
      </c>
      <c r="P276" s="164" t="str">
        <f t="shared" si="80"/>
        <v>0.999808565020676+0.335098512200757i</v>
      </c>
      <c r="Q276" s="164" t="str">
        <f t="shared" si="65"/>
        <v>78.3805422860932-26.2676399698151i</v>
      </c>
      <c r="R276" s="164" t="str">
        <f t="shared" si="66"/>
        <v>280-3113.91097209267i</v>
      </c>
      <c r="S276" s="164" t="str">
        <f t="shared" si="67"/>
        <v>-10275906.2079058i</v>
      </c>
      <c r="T276" s="164" t="str">
        <f t="shared" si="76"/>
        <v>279.830379926497-3112.97527112851i</v>
      </c>
      <c r="U276" s="164" t="str">
        <f t="shared" si="68"/>
        <v>-0.4968267842037+5.52695348398793i</v>
      </c>
    </row>
    <row r="277" spans="2:21" x14ac:dyDescent="0.2">
      <c r="B277" s="164">
        <f t="shared" si="77"/>
        <v>2.1949999999999745</v>
      </c>
      <c r="C277" s="164">
        <f t="shared" si="78"/>
        <v>156.67510701080579</v>
      </c>
      <c r="D277" s="164">
        <f t="shared" si="69"/>
        <v>0.15667510701080578</v>
      </c>
      <c r="E277" s="164">
        <f t="shared" si="70"/>
        <v>38.336261561717876</v>
      </c>
      <c r="F277" s="164">
        <f t="shared" si="71"/>
        <v>-18.727257490217365</v>
      </c>
      <c r="G277" s="164">
        <f t="shared" si="72"/>
        <v>14.785479629685254</v>
      </c>
      <c r="H277" s="164">
        <f t="shared" si="73"/>
        <v>95.195759573457252</v>
      </c>
      <c r="I277" s="164">
        <f t="shared" si="74"/>
        <v>53.121741191403132</v>
      </c>
      <c r="J277" s="164">
        <f t="shared" si="75"/>
        <v>76.468502083239883</v>
      </c>
      <c r="K277" s="164" t="str">
        <f t="shared" si="61"/>
        <v>1+0.0000453423267208921i</v>
      </c>
      <c r="L277" s="164" t="str">
        <f t="shared" si="62"/>
        <v>1-0.0000152659502003195i</v>
      </c>
      <c r="M277" s="164" t="str">
        <f t="shared" si="79"/>
        <v>1.00000000069219+0.0000300763765205726i</v>
      </c>
      <c r="N277" s="164" t="str">
        <f t="shared" si="63"/>
        <v>1+0.338402018503152i</v>
      </c>
      <c r="O277" s="164" t="str">
        <f t="shared" si="64"/>
        <v>0.999999352312373+0.000576965781875048i</v>
      </c>
      <c r="P277" s="164" t="str">
        <f t="shared" si="80"/>
        <v>0.999804105927179+0.338978765106227i</v>
      </c>
      <c r="Q277" s="164" t="str">
        <f t="shared" si="65"/>
        <v>78.196892002457-26.5096572797637i</v>
      </c>
      <c r="R277" s="164" t="str">
        <f t="shared" si="66"/>
        <v>280-3078.2663279484i</v>
      </c>
      <c r="S277" s="164" t="str">
        <f t="shared" si="67"/>
        <v>-10158278.8822297i</v>
      </c>
      <c r="T277" s="164" t="str">
        <f t="shared" si="76"/>
        <v>279.830379921662-3077.34151338457i</v>
      </c>
      <c r="U277" s="164" t="str">
        <f t="shared" si="68"/>
        <v>-0.496826784195116+5.46368728224935i</v>
      </c>
    </row>
    <row r="278" spans="2:21" x14ac:dyDescent="0.2">
      <c r="B278" s="164">
        <f t="shared" si="77"/>
        <v>2.1999999999999744</v>
      </c>
      <c r="C278" s="164">
        <f t="shared" si="78"/>
        <v>158.4893192461021</v>
      </c>
      <c r="D278" s="164">
        <f t="shared" si="69"/>
        <v>0.1584893192461021</v>
      </c>
      <c r="E278" s="164">
        <f t="shared" si="70"/>
        <v>38.325879922505983</v>
      </c>
      <c r="F278" s="164">
        <f t="shared" si="71"/>
        <v>-18.928825524524438</v>
      </c>
      <c r="G278" s="164">
        <f t="shared" si="72"/>
        <v>14.686309658672723</v>
      </c>
      <c r="H278" s="164">
        <f t="shared" si="73"/>
        <v>95.255588330986185</v>
      </c>
      <c r="I278" s="164">
        <f t="shared" si="74"/>
        <v>53.012189581178703</v>
      </c>
      <c r="J278" s="164">
        <f t="shared" si="75"/>
        <v>76.326762806461744</v>
      </c>
      <c r="K278" s="164" t="str">
        <f t="shared" si="61"/>
        <v>1+0.0000458673661191941i</v>
      </c>
      <c r="L278" s="164" t="str">
        <f t="shared" si="62"/>
        <v>1-0.000015442721572398i</v>
      </c>
      <c r="M278" s="164" t="str">
        <f t="shared" si="79"/>
        <v>1.00000000070832+0.0000304246445467961i</v>
      </c>
      <c r="N278" s="164" t="str">
        <f t="shared" si="63"/>
        <v>1+0.342320529197867i</v>
      </c>
      <c r="O278" s="164" t="str">
        <f t="shared" si="64"/>
        <v>0.99999933722579+0.000583646730755796i</v>
      </c>
      <c r="P278" s="164" t="str">
        <f t="shared" si="80"/>
        <v>0.999799542968053+0.342903949047404i</v>
      </c>
      <c r="Q278" s="164" t="str">
        <f t="shared" si="65"/>
        <v>78.0098511451126-26.7525967195345i</v>
      </c>
      <c r="R278" s="164" t="str">
        <f t="shared" si="66"/>
        <v>280-3043.02970467165i</v>
      </c>
      <c r="S278" s="164" t="str">
        <f t="shared" si="67"/>
        <v>-10041998.0254164i</v>
      </c>
      <c r="T278" s="164" t="str">
        <f t="shared" si="76"/>
        <v>279.83037991671-3042.11565392494i</v>
      </c>
      <c r="U278" s="164" t="str">
        <f t="shared" si="68"/>
        <v>-0.496826784186324+5.40114528634191i</v>
      </c>
    </row>
    <row r="279" spans="2:21" x14ac:dyDescent="0.2">
      <c r="B279" s="164">
        <f t="shared" si="77"/>
        <v>2.2049999999999743</v>
      </c>
      <c r="C279" s="164">
        <f t="shared" si="78"/>
        <v>160.3245390689948</v>
      </c>
      <c r="D279" s="164">
        <f t="shared" si="69"/>
        <v>0.1603245390689948</v>
      </c>
      <c r="E279" s="164">
        <f t="shared" si="70"/>
        <v>38.315282092854169</v>
      </c>
      <c r="F279" s="164">
        <f t="shared" si="71"/>
        <v>-19.132236594458476</v>
      </c>
      <c r="G279" s="164">
        <f t="shared" si="72"/>
        <v>14.587158857329015</v>
      </c>
      <c r="H279" s="164">
        <f t="shared" si="73"/>
        <v>95.31609817016097</v>
      </c>
      <c r="I279" s="164">
        <f t="shared" si="74"/>
        <v>52.902440950183184</v>
      </c>
      <c r="J279" s="164">
        <f t="shared" si="75"/>
        <v>76.183861575702494</v>
      </c>
      <c r="K279" s="164" t="str">
        <f t="shared" si="61"/>
        <v>1+0.0000463984851871933i</v>
      </c>
      <c r="L279" s="164" t="str">
        <f t="shared" si="62"/>
        <v>1-0.000015621539860494i</v>
      </c>
      <c r="M279" s="164" t="str">
        <f t="shared" si="79"/>
        <v>1.00000000072482+0.0000307769453266993i</v>
      </c>
      <c r="N279" s="164" t="str">
        <f t="shared" si="63"/>
        <v>1+0.346284414107938i</v>
      </c>
      <c r="O279" s="164" t="str">
        <f t="shared" si="64"/>
        <v>0.999999321787796+0.000590405041378522i</v>
      </c>
      <c r="P279" s="164" t="str">
        <f t="shared" si="80"/>
        <v>0.999794873723956+0.346874584295001i</v>
      </c>
      <c r="Q279" s="164" t="str">
        <f t="shared" si="65"/>
        <v>77.8193759101755-26.9964185856111i</v>
      </c>
      <c r="R279" s="164" t="str">
        <f t="shared" si="66"/>
        <v>280-3008.19643168615i</v>
      </c>
      <c r="S279" s="164" t="str">
        <f t="shared" si="67"/>
        <v>-9927048.22456427i</v>
      </c>
      <c r="T279" s="164" t="str">
        <f t="shared" si="76"/>
        <v>279.830379911648-3007.29302360015i</v>
      </c>
      <c r="U279" s="164" t="str">
        <f t="shared" si="68"/>
        <v>-0.496826784177337+5.33931920639189i</v>
      </c>
    </row>
    <row r="280" spans="2:21" x14ac:dyDescent="0.2">
      <c r="B280" s="164">
        <f t="shared" si="77"/>
        <v>2.2099999999999742</v>
      </c>
      <c r="C280" s="164">
        <f t="shared" si="78"/>
        <v>162.18100973588338</v>
      </c>
      <c r="D280" s="164">
        <f t="shared" si="69"/>
        <v>0.16218100973588337</v>
      </c>
      <c r="E280" s="164">
        <f t="shared" si="70"/>
        <v>38.304464114221652</v>
      </c>
      <c r="F280" s="164">
        <f t="shared" si="71"/>
        <v>-19.337497260981966</v>
      </c>
      <c r="G280" s="164">
        <f t="shared" si="72"/>
        <v>14.488027664502191</v>
      </c>
      <c r="H280" s="164">
        <f t="shared" si="73"/>
        <v>95.377296571013659</v>
      </c>
      <c r="I280" s="164">
        <f t="shared" si="74"/>
        <v>52.792491778723843</v>
      </c>
      <c r="J280" s="164">
        <f t="shared" si="75"/>
        <v>76.039799310031697</v>
      </c>
      <c r="K280" s="164" t="str">
        <f t="shared" si="61"/>
        <v>1+0.000046935754324147i</v>
      </c>
      <c r="L280" s="164" t="str">
        <f t="shared" si="62"/>
        <v>1-0.0000158024287667777i</v>
      </c>
      <c r="M280" s="164" t="str">
        <f t="shared" si="79"/>
        <v>1.0000000007417+0.0000311333255573693i</v>
      </c>
      <c r="N280" s="164" t="str">
        <f t="shared" si="63"/>
        <v>1+0.350294198642016i</v>
      </c>
      <c r="O280" s="164" t="str">
        <f t="shared" si="64"/>
        <v>0.999999305990204+0.000597241609549978i</v>
      </c>
      <c r="P280" s="164" t="str">
        <f t="shared" si="80"/>
        <v>0.999790095719191+0.350891197143961i</v>
      </c>
      <c r="Q280" s="164" t="str">
        <f t="shared" si="65"/>
        <v>77.6254227246566-27.241081705311i</v>
      </c>
      <c r="R280" s="164" t="str">
        <f t="shared" si="66"/>
        <v>280-2973.76189187931i</v>
      </c>
      <c r="S280" s="164" t="str">
        <f t="shared" si="67"/>
        <v>-9813414.24320173i</v>
      </c>
      <c r="T280" s="164" t="str">
        <f t="shared" si="76"/>
        <v>279.830379906464-2972.86900670824i</v>
      </c>
      <c r="U280" s="164" t="str">
        <f t="shared" si="68"/>
        <v>-0.496826784168133+5.27820084741931i</v>
      </c>
    </row>
    <row r="281" spans="2:21" x14ac:dyDescent="0.2">
      <c r="B281" s="164">
        <f t="shared" si="77"/>
        <v>2.2149999999999741</v>
      </c>
      <c r="C281" s="164">
        <f t="shared" si="78"/>
        <v>164.05897731994418</v>
      </c>
      <c r="D281" s="164">
        <f t="shared" si="69"/>
        <v>0.16405897731994418</v>
      </c>
      <c r="E281" s="164">
        <f t="shared" si="70"/>
        <v>38.293421978313653</v>
      </c>
      <c r="F281" s="164">
        <f t="shared" si="71"/>
        <v>-19.544613768936625</v>
      </c>
      <c r="G281" s="164">
        <f t="shared" si="72"/>
        <v>14.388916528905728</v>
      </c>
      <c r="H281" s="164">
        <f t="shared" si="73"/>
        <v>95.43919108618293</v>
      </c>
      <c r="I281" s="164">
        <f t="shared" si="74"/>
        <v>52.682338507219384</v>
      </c>
      <c r="J281" s="164">
        <f t="shared" si="75"/>
        <v>75.894577317246302</v>
      </c>
      <c r="K281" s="164" t="str">
        <f t="shared" si="61"/>
        <v>1+0.0000474792447444972i</v>
      </c>
      <c r="L281" s="164" t="str">
        <f t="shared" si="62"/>
        <v>1-0.0000159854122678779i</v>
      </c>
      <c r="M281" s="164" t="str">
        <f t="shared" si="79"/>
        <v>1.00000000075898+0.0000314938324766193i</v>
      </c>
      <c r="N281" s="164" t="str">
        <f t="shared" si="63"/>
        <v>1+0.354350414292699i</v>
      </c>
      <c r="O281" s="164" t="str">
        <f t="shared" si="64"/>
        <v>0.999999289824639+0.00060415734144987i</v>
      </c>
      <c r="P281" s="164" t="str">
        <f t="shared" si="80"/>
        <v>0.999785206420398+0.354954319983215i</v>
      </c>
      <c r="Q281" s="164" t="str">
        <f t="shared" si="65"/>
        <v>77.4279482874294-27.4865434175084i</v>
      </c>
      <c r="R281" s="164" t="str">
        <f t="shared" si="66"/>
        <v>280-2939.72152099016i</v>
      </c>
      <c r="S281" s="164" t="str">
        <f t="shared" si="67"/>
        <v>-9701081.01926756i</v>
      </c>
      <c r="T281" s="164" t="str">
        <f t="shared" si="76"/>
        <v>279.830379901162-2938.83904038306i</v>
      </c>
      <c r="U281" s="164" t="str">
        <f t="shared" si="68"/>
        <v>-0.496826784158719+5.21778210825189i</v>
      </c>
    </row>
    <row r="282" spans="2:21" x14ac:dyDescent="0.2">
      <c r="B282" s="164">
        <f t="shared" si="77"/>
        <v>2.219999999999974</v>
      </c>
      <c r="C282" s="164">
        <f t="shared" si="78"/>
        <v>165.95869074374622</v>
      </c>
      <c r="D282" s="164">
        <f t="shared" si="69"/>
        <v>0.16595869074374622</v>
      </c>
      <c r="E282" s="164">
        <f t="shared" si="70"/>
        <v>38.28215162741666</v>
      </c>
      <c r="F282" s="164">
        <f t="shared" si="71"/>
        <v>-19.753592035734137</v>
      </c>
      <c r="G282" s="164">
        <f t="shared" si="72"/>
        <v>14.289825909331846</v>
      </c>
      <c r="H282" s="164">
        <f t="shared" si="73"/>
        <v>95.501789341278283</v>
      </c>
      <c r="I282" s="164">
        <f t="shared" si="74"/>
        <v>52.571977536748506</v>
      </c>
      <c r="J282" s="164">
        <f t="shared" si="75"/>
        <v>75.748197305544153</v>
      </c>
      <c r="K282" s="164" t="str">
        <f t="shared" si="61"/>
        <v>1+0.0000480290284873107i</v>
      </c>
      <c r="L282" s="164" t="str">
        <f t="shared" si="62"/>
        <v>1-0.0000161705146180594i</v>
      </c>
      <c r="M282" s="164" t="str">
        <f t="shared" si="79"/>
        <v>1.00000000077665+0.0000318585138692513i</v>
      </c>
      <c r="N282" s="164" t="str">
        <f t="shared" si="63"/>
        <v>1+0.358453598706977i</v>
      </c>
      <c r="O282" s="164" t="str">
        <f t="shared" si="64"/>
        <v>0.99999927328253+0.000611153153750971i</v>
      </c>
      <c r="P282" s="164" t="str">
        <f t="shared" si="80"/>
        <v>0.999780203235207+0.359064491366236i</v>
      </c>
      <c r="Q282" s="164" t="str">
        <f t="shared" si="65"/>
        <v>77.2269096116104-27.7327595542357i</v>
      </c>
      <c r="R282" s="164" t="str">
        <f t="shared" si="66"/>
        <v>280-2906.07080700443i</v>
      </c>
      <c r="S282" s="164" t="str">
        <f t="shared" si="67"/>
        <v>-9590033.66311458i</v>
      </c>
      <c r="T282" s="164" t="str">
        <f t="shared" si="76"/>
        <v>279.830379895735-2905.19861398946i</v>
      </c>
      <c r="U282" s="164" t="str">
        <f t="shared" si="68"/>
        <v>-0.496826784149084+5.15805498045124i</v>
      </c>
    </row>
    <row r="283" spans="2:21" x14ac:dyDescent="0.2">
      <c r="B283" s="164">
        <f t="shared" si="77"/>
        <v>2.2249999999999739</v>
      </c>
      <c r="C283" s="164">
        <f t="shared" si="78"/>
        <v>167.88040181224605</v>
      </c>
      <c r="D283" s="164">
        <f t="shared" si="69"/>
        <v>0.16788040181224606</v>
      </c>
      <c r="E283" s="164">
        <f t="shared" si="70"/>
        <v>38.270648954783923</v>
      </c>
      <c r="F283" s="164">
        <f t="shared" si="71"/>
        <v>-19.964437639911242</v>
      </c>
      <c r="G283" s="164">
        <f t="shared" si="72"/>
        <v>14.190756274868823</v>
      </c>
      <c r="H283" s="164">
        <f t="shared" si="73"/>
        <v>95.565099035233445</v>
      </c>
      <c r="I283" s="164">
        <f t="shared" si="74"/>
        <v>52.461405229652748</v>
      </c>
      <c r="J283" s="164">
        <f t="shared" si="75"/>
        <v>75.600661395322206</v>
      </c>
      <c r="K283" s="164" t="str">
        <f t="shared" si="61"/>
        <v>1+0.0000485851784258268i</v>
      </c>
      <c r="L283" s="164" t="str">
        <f t="shared" si="62"/>
        <v>1-0.0000163577603524383i</v>
      </c>
      <c r="M283" s="164" t="str">
        <f t="shared" si="79"/>
        <v>1.00000000079474+0.0000322274180733885i</v>
      </c>
      <c r="N283" s="164" t="str">
        <f t="shared" si="63"/>
        <v>1+0.362604295757501i</v>
      </c>
      <c r="O283" s="164" t="str">
        <f t="shared" si="64"/>
        <v>0.999999256355106+0.000618229973740623i</v>
      </c>
      <c r="P283" s="164" t="str">
        <f t="shared" si="80"/>
        <v>0.999775083510862+0.363222256082409i</v>
      </c>
      <c r="Q283" s="164" t="str">
        <f t="shared" si="65"/>
        <v>77.0222640683607-27.9796844232384i</v>
      </c>
      <c r="R283" s="164" t="str">
        <f t="shared" si="66"/>
        <v>280-2872.80528955642i</v>
      </c>
      <c r="S283" s="164" t="str">
        <f t="shared" si="67"/>
        <v>-9480257.45553617i</v>
      </c>
      <c r="T283" s="164" t="str">
        <f t="shared" si="76"/>
        <v>279.830379890182-2871.94326852534i</v>
      </c>
      <c r="U283" s="164" t="str">
        <f t="shared" si="68"/>
        <v>-0.496826784139225+5.09901154725124i</v>
      </c>
    </row>
    <row r="284" spans="2:21" x14ac:dyDescent="0.2">
      <c r="B284" s="164">
        <f t="shared" si="77"/>
        <v>2.2299999999999738</v>
      </c>
      <c r="C284" s="164">
        <f t="shared" si="78"/>
        <v>169.82436524616432</v>
      </c>
      <c r="D284" s="164">
        <f t="shared" si="69"/>
        <v>0.16982436524616432</v>
      </c>
      <c r="E284" s="164">
        <f t="shared" si="70"/>
        <v>38.258909805070815</v>
      </c>
      <c r="F284" s="164">
        <f t="shared" si="71"/>
        <v>-20.177155809557057</v>
      </c>
      <c r="G284" s="164">
        <f t="shared" si="72"/>
        <v>14.09170810512293</v>
      </c>
      <c r="H284" s="164">
        <f t="shared" si="73"/>
        <v>95.629127940647194</v>
      </c>
      <c r="I284" s="164">
        <f t="shared" si="74"/>
        <v>52.350617910193748</v>
      </c>
      <c r="J284" s="164">
        <f t="shared" si="75"/>
        <v>75.451972131090145</v>
      </c>
      <c r="K284" s="164" t="str">
        <f t="shared" si="61"/>
        <v>1+0.0000491477682771177i</v>
      </c>
      <c r="L284" s="164" t="str">
        <f t="shared" si="62"/>
        <v>1-0.0000165471742902337i</v>
      </c>
      <c r="M284" s="164" t="str">
        <f t="shared" si="79"/>
        <v>1.00000000081326+0.000032600593986884i</v>
      </c>
      <c r="N284" s="164" t="str">
        <f t="shared" si="63"/>
        <v>1+0.366803055614668i</v>
      </c>
      <c r="O284" s="164" t="str">
        <f t="shared" si="64"/>
        <v>0.999999239033391+0.00062538873944365i</v>
      </c>
      <c r="P284" s="164" t="str">
        <f t="shared" si="80"/>
        <v>0.999769844532816+0.367428165229234i</v>
      </c>
      <c r="Q284" s="164" t="str">
        <f t="shared" si="65"/>
        <v>76.81396943209-28.2272707915517i</v>
      </c>
      <c r="R284" s="164" t="str">
        <f t="shared" si="66"/>
        <v>280-2839.92055933782i</v>
      </c>
      <c r="S284" s="164" t="str">
        <f t="shared" si="67"/>
        <v>-9371737.84581479i</v>
      </c>
      <c r="T284" s="164" t="str">
        <f t="shared" si="76"/>
        <v>279.830379884499-2839.06859603067i</v>
      </c>
      <c r="U284" s="164" t="str">
        <f t="shared" si="68"/>
        <v>-0.496826784129135+5.04064398250874i</v>
      </c>
    </row>
    <row r="285" spans="2:21" x14ac:dyDescent="0.2">
      <c r="B285" s="164">
        <f t="shared" si="77"/>
        <v>2.2349999999999737</v>
      </c>
      <c r="C285" s="164">
        <f t="shared" si="78"/>
        <v>171.79083871574844</v>
      </c>
      <c r="D285" s="164">
        <f t="shared" si="69"/>
        <v>0.17179083871574843</v>
      </c>
      <c r="E285" s="164">
        <f t="shared" si="70"/>
        <v>38.24692997482326</v>
      </c>
      <c r="F285" s="164">
        <f t="shared" si="71"/>
        <v>-20.39175141062146</v>
      </c>
      <c r="G285" s="164">
        <f t="shared" si="72"/>
        <v>13.992681890444747</v>
      </c>
      <c r="H285" s="164">
        <f t="shared" si="73"/>
        <v>95.693883904111303</v>
      </c>
      <c r="I285" s="164">
        <f t="shared" si="74"/>
        <v>52.239611865268003</v>
      </c>
      <c r="J285" s="164">
        <f t="shared" si="75"/>
        <v>75.302132493489836</v>
      </c>
      <c r="K285" s="164" t="str">
        <f t="shared" si="61"/>
        <v>1+0.0000497168726118586i</v>
      </c>
      <c r="L285" s="164" t="str">
        <f t="shared" si="62"/>
        <v>1-0.000016738781538058i</v>
      </c>
      <c r="M285" s="164" t="str">
        <f t="shared" si="79"/>
        <v>1.0000000008322+0.0000329780910738006i</v>
      </c>
      <c r="N285" s="164" t="str">
        <f t="shared" si="63"/>
        <v>1+0.371050434819548i</v>
      </c>
      <c r="O285" s="164" t="str">
        <f t="shared" si="64"/>
        <v>0.999999221308202+0.000632630399746693i</v>
      </c>
      <c r="P285" s="164" t="str">
        <f t="shared" si="80"/>
        <v>0.999764483523296+0.371682776285364i</v>
      </c>
      <c r="Q285" s="164" t="str">
        <f t="shared" si="65"/>
        <v>76.6019839270727-28.4754698701809i</v>
      </c>
      <c r="R285" s="164" t="str">
        <f t="shared" si="66"/>
        <v>280-2807.41225751327i</v>
      </c>
      <c r="S285" s="164" t="str">
        <f t="shared" si="67"/>
        <v>-9264460.44979377i</v>
      </c>
      <c r="T285" s="164" t="str">
        <f t="shared" si="76"/>
        <v>279.830379878685-2806.57023900324i</v>
      </c>
      <c r="U285" s="164" t="str">
        <f t="shared" si="68"/>
        <v>-0.496826784118812+4.98294454966631i</v>
      </c>
    </row>
    <row r="286" spans="2:21" x14ac:dyDescent="0.2">
      <c r="B286" s="164">
        <f t="shared" si="77"/>
        <v>2.2399999999999736</v>
      </c>
      <c r="C286" s="164">
        <f t="shared" si="78"/>
        <v>173.78008287492705</v>
      </c>
      <c r="D286" s="164">
        <f t="shared" si="69"/>
        <v>0.17378008287492705</v>
      </c>
      <c r="E286" s="164">
        <f t="shared" si="70"/>
        <v>38.23470521302086</v>
      </c>
      <c r="F286" s="164">
        <f t="shared" si="71"/>
        <v>-20.608228935110812</v>
      </c>
      <c r="G286" s="164">
        <f t="shared" si="72"/>
        <v>13.893678132159453</v>
      </c>
      <c r="H286" s="164">
        <f t="shared" si="73"/>
        <v>95.759374846525134</v>
      </c>
      <c r="I286" s="164">
        <f t="shared" si="74"/>
        <v>52.12838334518031</v>
      </c>
      <c r="J286" s="164">
        <f t="shared" si="75"/>
        <v>75.151145911414318</v>
      </c>
      <c r="K286" s="164" t="str">
        <f t="shared" si="61"/>
        <v>1+0.0000502925668642129i</v>
      </c>
      <c r="L286" s="164" t="str">
        <f t="shared" si="62"/>
        <v>1-0.0000169326074932444i</v>
      </c>
      <c r="M286" s="164" t="str">
        <f t="shared" si="79"/>
        <v>1.00000000085158+0.0000333599593709685i</v>
      </c>
      <c r="N286" s="164" t="str">
        <f t="shared" si="63"/>
        <v>1+0.375346996357657i</v>
      </c>
      <c r="O286" s="164" t="str">
        <f t="shared" si="64"/>
        <v>0.99999920317014+0.000639955914523981i</v>
      </c>
      <c r="P286" s="164" t="str">
        <f t="shared" si="80"/>
        <v>0.999758997639822+0.375986653184486i</v>
      </c>
      <c r="Q286" s="164" t="str">
        <f t="shared" si="65"/>
        <v>76.3862662754669-28.7242312999592i</v>
      </c>
      <c r="R286" s="164" t="str">
        <f t="shared" si="66"/>
        <v>280-2775.27607514257i</v>
      </c>
      <c r="S286" s="164" t="str">
        <f t="shared" si="67"/>
        <v>-9158411.04797048i</v>
      </c>
      <c r="T286" s="164" t="str">
        <f t="shared" si="76"/>
        <v>279.830379872734-2774.44388982102i</v>
      </c>
      <c r="U286" s="164" t="str">
        <f t="shared" si="68"/>
        <v>-0.496826784108246+4.9259056007266i</v>
      </c>
    </row>
    <row r="287" spans="2:21" x14ac:dyDescent="0.2">
      <c r="B287" s="164">
        <f t="shared" si="77"/>
        <v>2.2449999999999735</v>
      </c>
      <c r="C287" s="164">
        <f t="shared" si="78"/>
        <v>175.79236139585862</v>
      </c>
      <c r="D287" s="164">
        <f t="shared" si="69"/>
        <v>0.17579236139585863</v>
      </c>
      <c r="E287" s="164">
        <f t="shared" si="70"/>
        <v>38.222231221675059</v>
      </c>
      <c r="F287" s="164">
        <f t="shared" si="71"/>
        <v>-20.826592489182371</v>
      </c>
      <c r="G287" s="164">
        <f t="shared" si="72"/>
        <v>13.794697342801914</v>
      </c>
      <c r="H287" s="164">
        <f t="shared" si="73"/>
        <v>95.825608763395991</v>
      </c>
      <c r="I287" s="164">
        <f t="shared" si="74"/>
        <v>52.01692856447697</v>
      </c>
      <c r="J287" s="164">
        <f t="shared" si="75"/>
        <v>74.999016274213616</v>
      </c>
      <c r="K287" s="164" t="str">
        <f t="shared" si="61"/>
        <v>1+0.0000508749273418299i</v>
      </c>
      <c r="L287" s="164" t="str">
        <f t="shared" si="62"/>
        <v>1-0.0000171286778472132i</v>
      </c>
      <c r="M287" s="164" t="str">
        <f t="shared" si="79"/>
        <v>1.00000000087142+0.0000337462494946167i</v>
      </c>
      <c r="N287" s="164" t="str">
        <f t="shared" si="63"/>
        <v>1+0.37969330973357i</v>
      </c>
      <c r="O287" s="164" t="str">
        <f t="shared" si="64"/>
        <v>0.999999184609588+0.000647366254764563i</v>
      </c>
      <c r="P287" s="164" t="str">
        <f t="shared" si="80"/>
        <v>0.999753383973707+0.38034036639005i</v>
      </c>
      <c r="Q287" s="164" t="str">
        <f t="shared" si="65"/>
        <v>76.1667757467156-28.973503138662i</v>
      </c>
      <c r="R287" s="164" t="str">
        <f t="shared" si="66"/>
        <v>280-2743.50775260954i</v>
      </c>
      <c r="S287" s="164" t="str">
        <f t="shared" si="67"/>
        <v>-9053575.58361152i</v>
      </c>
      <c r="T287" s="164" t="str">
        <f t="shared" si="76"/>
        <v>279.830379866646-2742.68529017119i</v>
      </c>
      <c r="U287" s="164" t="str">
        <f t="shared" si="68"/>
        <v>-0.496826784097437+4.86951957523865i</v>
      </c>
    </row>
    <row r="288" spans="2:21" x14ac:dyDescent="0.2">
      <c r="B288" s="164">
        <f t="shared" si="77"/>
        <v>2.2499999999999734</v>
      </c>
      <c r="C288" s="164">
        <f t="shared" si="78"/>
        <v>177.82794100388151</v>
      </c>
      <c r="D288" s="164">
        <f t="shared" si="69"/>
        <v>0.1778279410038815</v>
      </c>
      <c r="E288" s="164">
        <f t="shared" si="70"/>
        <v>38.209503656484841</v>
      </c>
      <c r="F288" s="164">
        <f t="shared" si="71"/>
        <v>-21.046845781146487</v>
      </c>
      <c r="G288" s="164">
        <f t="shared" si="72"/>
        <v>13.695740046356665</v>
      </c>
      <c r="H288" s="164">
        <f t="shared" si="73"/>
        <v>95.892593725124016</v>
      </c>
      <c r="I288" s="164">
        <f t="shared" si="74"/>
        <v>51.905243702841503</v>
      </c>
      <c r="J288" s="164">
        <f t="shared" si="75"/>
        <v>74.845747943977528</v>
      </c>
      <c r="K288" s="164" t="str">
        <f t="shared" si="61"/>
        <v>1+0.0000514640312359603i</v>
      </c>
      <c r="L288" s="164" t="str">
        <f t="shared" si="62"/>
        <v>1-0.0000173270185888776i</v>
      </c>
      <c r="M288" s="164" t="str">
        <f t="shared" si="79"/>
        <v>1.00000000089172+0.0000341370126470827i</v>
      </c>
      <c r="N288" s="164" t="str">
        <f t="shared" si="63"/>
        <v>1+0.38408995104642i</v>
      </c>
      <c r="O288" s="164" t="str">
        <f t="shared" si="64"/>
        <v>0.999999165616705+0.000654862402701011i</v>
      </c>
      <c r="P288" s="164" t="str">
        <f t="shared" si="80"/>
        <v>0.999747639548509+0.384744492970882i</v>
      </c>
      <c r="Q288" s="164" t="str">
        <f t="shared" si="65"/>
        <v>75.9434722083204-29.2232318494594i</v>
      </c>
      <c r="R288" s="164" t="str">
        <f t="shared" si="66"/>
        <v>280-2712.10307905747i</v>
      </c>
      <c r="S288" s="164" t="str">
        <f t="shared" si="67"/>
        <v>-8949940.16088962i</v>
      </c>
      <c r="T288" s="164" t="str">
        <f t="shared" si="76"/>
        <v>279.830379860414-2711.29023048583i</v>
      </c>
      <c r="U288" s="164" t="str">
        <f t="shared" si="68"/>
        <v>-0.496826784086373+4.81377899929597i</v>
      </c>
    </row>
    <row r="289" spans="2:21" x14ac:dyDescent="0.2">
      <c r="B289" s="164">
        <f t="shared" si="77"/>
        <v>2.2549999999999732</v>
      </c>
      <c r="C289" s="164">
        <f t="shared" si="78"/>
        <v>179.88709151286773</v>
      </c>
      <c r="D289" s="164">
        <f t="shared" si="69"/>
        <v>0.17988709151286772</v>
      </c>
      <c r="E289" s="164">
        <f t="shared" si="70"/>
        <v>38.196518127551634</v>
      </c>
      <c r="F289" s="164">
        <f t="shared" si="71"/>
        <v>-21.268992109386055</v>
      </c>
      <c r="G289" s="164">
        <f t="shared" si="72"/>
        <v>13.596806778501456</v>
      </c>
      <c r="H289" s="164">
        <f t="shared" si="73"/>
        <v>95.960337877272309</v>
      </c>
      <c r="I289" s="164">
        <f t="shared" si="74"/>
        <v>51.793324906053087</v>
      </c>
      <c r="J289" s="164">
        <f t="shared" si="75"/>
        <v>74.691345767886247</v>
      </c>
      <c r="K289" s="164" t="str">
        <f t="shared" si="61"/>
        <v>1+0.000052059956631687i</v>
      </c>
      <c r="L289" s="164" t="str">
        <f t="shared" si="62"/>
        <v>1-0.0000175276560080879i</v>
      </c>
      <c r="M289" s="164" t="str">
        <f t="shared" si="79"/>
        <v>1.00000000091249+0.0000345323006235991i</v>
      </c>
      <c r="N289" s="164" t="str">
        <f t="shared" si="63"/>
        <v>1+0.388537503066248i</v>
      </c>
      <c r="O289" s="164" t="str">
        <f t="shared" si="64"/>
        <v>0.999999146181422+0.000662445351939614i</v>
      </c>
      <c r="P289" s="164" t="str">
        <f t="shared" si="80"/>
        <v>0.999741761318462+0.389199616677649i</v>
      </c>
      <c r="Q289" s="164" t="str">
        <f t="shared" si="65"/>
        <v>75.7163161779717-29.4733622907888i</v>
      </c>
      <c r="R289" s="164" t="str">
        <f t="shared" si="66"/>
        <v>280-2681.05789183087i</v>
      </c>
      <c r="S289" s="164" t="str">
        <f t="shared" si="67"/>
        <v>-8847491.04304189i</v>
      </c>
      <c r="T289" s="164" t="str">
        <f t="shared" si="76"/>
        <v>279.830379854039-2680.25454938375i</v>
      </c>
      <c r="U289" s="164" t="str">
        <f t="shared" si="68"/>
        <v>-0.496826784075054+4.75867648454554i</v>
      </c>
    </row>
    <row r="290" spans="2:21" x14ac:dyDescent="0.2">
      <c r="B290" s="164">
        <f t="shared" si="77"/>
        <v>2.2599999999999731</v>
      </c>
      <c r="C290" s="164">
        <f t="shared" si="78"/>
        <v>181.97008586098715</v>
      </c>
      <c r="D290" s="164">
        <f t="shared" si="69"/>
        <v>0.18197008586098715</v>
      </c>
      <c r="E290" s="164">
        <f t="shared" si="70"/>
        <v>38.183270200154602</v>
      </c>
      <c r="F290" s="164">
        <f t="shared" si="71"/>
        <v>-21.493034350207164</v>
      </c>
      <c r="G290" s="164">
        <f t="shared" si="72"/>
        <v>13.497898086856562</v>
      </c>
      <c r="H290" s="164">
        <f t="shared" si="73"/>
        <v>96.028849440819585</v>
      </c>
      <c r="I290" s="164">
        <f t="shared" si="74"/>
        <v>51.681168287011161</v>
      </c>
      <c r="J290" s="164">
        <f t="shared" si="75"/>
        <v>74.535815090612417</v>
      </c>
      <c r="K290" s="164" t="str">
        <f t="shared" si="61"/>
        <v>1+0.0000526627825182759i</v>
      </c>
      <c r="L290" s="164" t="str">
        <f t="shared" si="62"/>
        <v>1-0.0000177306166991168i</v>
      </c>
      <c r="M290" s="164" t="str">
        <f t="shared" si="79"/>
        <v>1.00000000093374+0.0000349321658191591i</v>
      </c>
      <c r="N290" s="164" t="str">
        <f t="shared" si="63"/>
        <v>1+0.393036555311259i</v>
      </c>
      <c r="O290" s="164" t="str">
        <f t="shared" si="64"/>
        <v>0.999999126293432+0.000670116107592082i</v>
      </c>
      <c r="P290" s="164" t="str">
        <f t="shared" si="80"/>
        <v>0.999735746166845+0.393706328020231i</v>
      </c>
      <c r="Q290" s="164" t="str">
        <f t="shared" si="65"/>
        <v>75.4852688770063-29.7238377077333i</v>
      </c>
      <c r="R290" s="164" t="str">
        <f t="shared" si="66"/>
        <v>280-2650.36807592382i</v>
      </c>
      <c r="S290" s="164" t="str">
        <f t="shared" si="67"/>
        <v>-8746214.65054862i</v>
      </c>
      <c r="T290" s="164" t="str">
        <f t="shared" si="76"/>
        <v>279.830379847515-2649.57413311905i</v>
      </c>
      <c r="U290" s="164" t="str">
        <f t="shared" si="68"/>
        <v>-0.496826784063471+4.70420472720874i</v>
      </c>
    </row>
    <row r="291" spans="2:21" x14ac:dyDescent="0.2">
      <c r="B291" s="164">
        <f t="shared" si="77"/>
        <v>2.264999999999973</v>
      </c>
      <c r="C291" s="164">
        <f t="shared" si="78"/>
        <v>184.07720014688425</v>
      </c>
      <c r="D291" s="164">
        <f t="shared" si="69"/>
        <v>0.18407720014688425</v>
      </c>
      <c r="E291" s="164">
        <f t="shared" si="70"/>
        <v>38.169755395587799</v>
      </c>
      <c r="F291" s="164">
        <f t="shared" si="71"/>
        <v>-21.718974945627796</v>
      </c>
      <c r="G291" s="164">
        <f t="shared" si="72"/>
        <v>13.399014531238036</v>
      </c>
      <c r="H291" s="164">
        <f t="shared" si="73"/>
        <v>96.098136712396254</v>
      </c>
      <c r="I291" s="164">
        <f t="shared" si="74"/>
        <v>51.568769926825837</v>
      </c>
      <c r="J291" s="164">
        <f t="shared" si="75"/>
        <v>74.379161766768462</v>
      </c>
      <c r="K291" s="164" t="str">
        <f t="shared" si="61"/>
        <v>1+0.0000532725887996453i</v>
      </c>
      <c r="L291" s="164" t="str">
        <f t="shared" si="62"/>
        <v>1-0.000017935927564184i</v>
      </c>
      <c r="M291" s="164" t="str">
        <f t="shared" si="79"/>
        <v>1.00000000095549+0.0000353366612354613i</v>
      </c>
      <c r="N291" s="164" t="str">
        <f t="shared" si="63"/>
        <v>1+0.397587704125954i</v>
      </c>
      <c r="O291" s="164" t="str">
        <f t="shared" si="64"/>
        <v>0.999999105942192+0.000677875686408765i</v>
      </c>
      <c r="P291" s="164" t="str">
        <f t="shared" si="80"/>
        <v>0.99972959090435+0.398265224345972i</v>
      </c>
      <c r="Q291" s="164" t="str">
        <f t="shared" si="65"/>
        <v>75.2502922851683-29.9745997249843i</v>
      </c>
      <c r="R291" s="164" t="str">
        <f t="shared" si="66"/>
        <v>280-2620.02956343445i</v>
      </c>
      <c r="S291" s="164" t="str">
        <f t="shared" si="67"/>
        <v>-8646097.55933367i</v>
      </c>
      <c r="T291" s="164" t="str">
        <f t="shared" si="76"/>
        <v>279.830379840839-2619.24491503576i</v>
      </c>
      <c r="U291" s="164" t="str">
        <f t="shared" si="68"/>
        <v>-0.496826784051618+4.65035650711308i</v>
      </c>
    </row>
    <row r="292" spans="2:21" x14ac:dyDescent="0.2">
      <c r="B292" s="164">
        <f t="shared" si="77"/>
        <v>2.2699999999999729</v>
      </c>
      <c r="C292" s="164">
        <f t="shared" si="78"/>
        <v>186.20871366627526</v>
      </c>
      <c r="D292" s="164">
        <f t="shared" si="69"/>
        <v>0.18620871366627526</v>
      </c>
      <c r="E292" s="164">
        <f t="shared" si="70"/>
        <v>38.155969192060759</v>
      </c>
      <c r="F292" s="164">
        <f t="shared" si="71"/>
        <v>-21.946815891122295</v>
      </c>
      <c r="G292" s="164">
        <f t="shared" si="72"/>
        <v>13.300156683916381</v>
      </c>
      <c r="H292" s="164">
        <f t="shared" si="73"/>
        <v>96.168208064501854</v>
      </c>
      <c r="I292" s="164">
        <f t="shared" si="74"/>
        <v>51.456125875977136</v>
      </c>
      <c r="J292" s="164">
        <f t="shared" si="75"/>
        <v>74.221392173379556</v>
      </c>
      <c r="K292" s="164" t="str">
        <f t="shared" si="61"/>
        <v>1+0.0000538894563049572i</v>
      </c>
      <c r="L292" s="164" t="str">
        <f t="shared" si="62"/>
        <v>1-0.0000181436158170223i</v>
      </c>
      <c r="M292" s="164" t="str">
        <f t="shared" si="79"/>
        <v>1.00000000097775+0.0000357458404879349i</v>
      </c>
      <c r="N292" s="164" t="str">
        <f t="shared" si="63"/>
        <v>1+0.402191552760178i</v>
      </c>
      <c r="O292" s="164" t="str">
        <f t="shared" si="64"/>
        <v>0.99999908511691+0.000685725116913433i</v>
      </c>
      <c r="P292" s="164" t="str">
        <f t="shared" si="80"/>
        <v>0.999723292267372+0.402876909918841i</v>
      </c>
      <c r="Q292" s="164" t="str">
        <f t="shared" si="65"/>
        <v>75.0113491966387-30.2255883414811i</v>
      </c>
      <c r="R292" s="164" t="str">
        <f t="shared" si="66"/>
        <v>280-2590.03833302579i</v>
      </c>
      <c r="S292" s="164" t="str">
        <f t="shared" si="67"/>
        <v>-8547126.49898513i</v>
      </c>
      <c r="T292" s="164" t="str">
        <f t="shared" si="76"/>
        <v>279.830379834007-2589.26287502888i</v>
      </c>
      <c r="U292" s="164" t="str">
        <f t="shared" si="68"/>
        <v>-0.496826784039488+4.59712468673533i</v>
      </c>
    </row>
    <row r="293" spans="2:21" x14ac:dyDescent="0.2">
      <c r="B293" s="164">
        <f t="shared" si="77"/>
        <v>2.2749999999999728</v>
      </c>
      <c r="C293" s="164">
        <f t="shared" si="78"/>
        <v>188.36490894896843</v>
      </c>
      <c r="D293" s="164">
        <f t="shared" si="69"/>
        <v>0.18836490894896843</v>
      </c>
      <c r="E293" s="164">
        <f t="shared" si="70"/>
        <v>38.141907025663954</v>
      </c>
      <c r="F293" s="164">
        <f t="shared" si="71"/>
        <v>-22.176558723330558</v>
      </c>
      <c r="G293" s="164">
        <f t="shared" si="72"/>
        <v>13.201325129879663</v>
      </c>
      <c r="H293" s="164">
        <f t="shared" si="73"/>
        <v>96.239071945703813</v>
      </c>
      <c r="I293" s="164">
        <f t="shared" si="74"/>
        <v>51.343232155543618</v>
      </c>
      <c r="J293" s="164">
        <f t="shared" si="75"/>
        <v>74.062513222373255</v>
      </c>
      <c r="K293" s="164" t="str">
        <f t="shared" si="61"/>
        <v>1+0.0000545134667993312i</v>
      </c>
      <c r="L293" s="164" t="str">
        <f t="shared" si="62"/>
        <v>1-0.0000183537089864847i</v>
      </c>
      <c r="M293" s="164" t="str">
        <f t="shared" si="79"/>
        <v>1.00000000100052+0.0000361597578128465i</v>
      </c>
      <c r="N293" s="164" t="str">
        <f t="shared" si="63"/>
        <v>1+0.406848711449082i</v>
      </c>
      <c r="O293" s="164" t="str">
        <f t="shared" si="64"/>
        <v>0.999999063806545+0.000693665439539595i</v>
      </c>
      <c r="P293" s="164" t="str">
        <f t="shared" si="80"/>
        <v>0.999716846916292+0.407541995999521i</v>
      </c>
      <c r="Q293" s="164" t="str">
        <f t="shared" si="65"/>
        <v>74.768403277299-30.4767419268081i</v>
      </c>
      <c r="R293" s="164" t="str">
        <f t="shared" si="66"/>
        <v>280-2560.39040939275i</v>
      </c>
      <c r="S293" s="164" t="str">
        <f t="shared" si="67"/>
        <v>-8449288.35099606i</v>
      </c>
      <c r="T293" s="164" t="str">
        <f t="shared" si="76"/>
        <v>279.830379827016-2559.62403901151i</v>
      </c>
      <c r="U293" s="164" t="str">
        <f t="shared" si="68"/>
        <v>-0.496826784027076+4.5445022102554i</v>
      </c>
    </row>
    <row r="294" spans="2:21" x14ac:dyDescent="0.2">
      <c r="B294" s="164">
        <f t="shared" si="77"/>
        <v>2.2799999999999727</v>
      </c>
      <c r="C294" s="164">
        <f t="shared" si="78"/>
        <v>190.54607179631279</v>
      </c>
      <c r="D294" s="164">
        <f t="shared" si="69"/>
        <v>0.19054607179631278</v>
      </c>
      <c r="E294" s="164">
        <f t="shared" si="70"/>
        <v>38.127564291401036</v>
      </c>
      <c r="F294" s="164">
        <f t="shared" si="71"/>
        <v>-22.408204507747598</v>
      </c>
      <c r="G294" s="164">
        <f t="shared" si="72"/>
        <v>13.102520467101439</v>
      </c>
      <c r="H294" s="164">
        <f t="shared" si="73"/>
        <v>96.310736880816421</v>
      </c>
      <c r="I294" s="164">
        <f t="shared" si="74"/>
        <v>51.230084758502471</v>
      </c>
      <c r="J294" s="164">
        <f t="shared" si="75"/>
        <v>73.902532373068823</v>
      </c>
      <c r="K294" s="164" t="str">
        <f t="shared" ref="K294:K357" si="81">COMPLEX(1,2*PI()*C294*esr*Cout)</f>
        <v>1+0.0000551447029946825i</v>
      </c>
      <c r="L294" s="164" t="str">
        <f t="shared" ref="L294:L357" si="82">COMPLEX(1,-2*PI()*C294*(1-Dmax)^2*Lout*10^-6/Req)</f>
        <v>1-0.0000185662349201932i</v>
      </c>
      <c r="M294" s="164" t="str">
        <f t="shared" si="79"/>
        <v>1.00000000102383+0.0000365784680744893i</v>
      </c>
      <c r="N294" s="164" t="str">
        <f t="shared" ref="N294:N357" si="83">COMPLEX(1,2*PI()*C294*(Rd+Rs+esr)*Req*Cout/(Req+Rd+Rs))</f>
        <v>1+0.411559797494005i</v>
      </c>
      <c r="O294" s="164" t="str">
        <f t="shared" ref="O294:O357" si="84">IMSUM(COMPLEX(1,2*PI()*C294/(Qd*ws)),IMPRODUCT(COMPLEX(0,2*PI()*C294/ws),COMPLEX(0,2*PI()*C294/ws)))</f>
        <v>0.999999041999798+0.000701697706768416i</v>
      </c>
      <c r="P294" s="164" t="str">
        <f t="shared" si="80"/>
        <v>0.999710251433698+0.412261100926404i</v>
      </c>
      <c r="Q294" s="164" t="str">
        <f t="shared" ref="Q294:Q357" si="85">IMPRODUCT(Ap,IMDIV(M294,P294))</f>
        <v>74.521419123192-30.7279972194415i</v>
      </c>
      <c r="R294" s="164" t="str">
        <f t="shared" ref="R294:R357" si="86">IMSUM(Rz*10^3,IMDIV(1,COMPLEX(0,(2*PI()*C294*Cz*10^-9))))</f>
        <v>280-2531.08186273515i</v>
      </c>
      <c r="S294" s="164" t="str">
        <f t="shared" ref="S294:S357" si="87">IMDIV(1,COMPLEX(0,(2*PI()*C294*Cp*10^-12)))</f>
        <v>-8352570.14702598i</v>
      </c>
      <c r="T294" s="164" t="str">
        <f t="shared" si="76"/>
        <v>279.830379819861-2530.32447838801i</v>
      </c>
      <c r="U294" s="164" t="str">
        <f t="shared" ref="U294:U357" si="88">IMPRODUCT(-Rs*g/(Rs+Rd),T294)</f>
        <v>-0.496826784014373+4.49248210262099i</v>
      </c>
    </row>
    <row r="295" spans="2:21" x14ac:dyDescent="0.2">
      <c r="B295" s="164">
        <f t="shared" si="77"/>
        <v>2.2849999999999726</v>
      </c>
      <c r="C295" s="164">
        <f t="shared" si="78"/>
        <v>192.75249131908151</v>
      </c>
      <c r="D295" s="164">
        <f t="shared" ref="D295:D358" si="89">C295/1000</f>
        <v>0.19275249131908151</v>
      </c>
      <c r="E295" s="164">
        <f t="shared" ref="E295:E358" si="90">20*LOG(IMABS(Q295))</f>
        <v>38.112936344287668</v>
      </c>
      <c r="F295" s="164">
        <f t="shared" ref="F295:F358" si="91">IF(180/PI()*IMARGUMENT(Q295)&gt;0,180/PI()*IMARGUMENT(Q295)-360,180/PI()*IMARGUMENT(Q295))</f>
        <v>-22.64175382640682</v>
      </c>
      <c r="G295" s="164">
        <f t="shared" ref="G295:G358" si="92">20*LOG(IMABS(U295))</f>
        <v>13.003743306814142</v>
      </c>
      <c r="H295" s="164">
        <f t="shared" ref="H295:H358" si="93">180/PI()*IMARGUMENT(U295)</f>
        <v>96.3832114710588</v>
      </c>
      <c r="I295" s="164">
        <f t="shared" ref="I295:I358" si="94">E295+G295</f>
        <v>51.116679651101812</v>
      </c>
      <c r="J295" s="164">
        <f t="shared" ref="J295:J358" si="95">F295+H295</f>
        <v>73.741457644651973</v>
      </c>
      <c r="K295" s="164" t="str">
        <f t="shared" si="81"/>
        <v>1+0.0000557832485606851i</v>
      </c>
      <c r="L295" s="164" t="str">
        <f t="shared" si="82"/>
        <v>1-0.0000187812217882301i</v>
      </c>
      <c r="M295" s="164" t="str">
        <f t="shared" si="79"/>
        <v>1.00000000104768+0.000037002026772455i</v>
      </c>
      <c r="N295" s="164" t="str">
        <f t="shared" si="83"/>
        <v>1+0.4163254353443i</v>
      </c>
      <c r="O295" s="164" t="str">
        <f t="shared" si="84"/>
        <v>0.999999019685107+0.000709822983268216i</v>
      </c>
      <c r="P295" s="164" t="str">
        <f t="shared" si="80"/>
        <v>0.99970350232258+0.417034850197544i</v>
      </c>
      <c r="Q295" s="164" t="str">
        <f t="shared" si="85"/>
        <v>74.27036232012-30.9792893269255i</v>
      </c>
      <c r="R295" s="164" t="str">
        <f t="shared" si="86"/>
        <v>280-2502.10880823688i</v>
      </c>
      <c r="S295" s="164" t="str">
        <f t="shared" si="87"/>
        <v>-8256959.06718173i</v>
      </c>
      <c r="T295" s="164" t="str">
        <f t="shared" ref="T295:T358" si="96">IMDIV(IMPRODUCT(R295,S295),IMSUM(R295,S295))</f>
        <v>279.830379812541-2501.36030953337i</v>
      </c>
      <c r="U295" s="164" t="str">
        <f t="shared" si="88"/>
        <v>-0.496826784001376+4.4410574686232i</v>
      </c>
    </row>
    <row r="296" spans="2:21" x14ac:dyDescent="0.2">
      <c r="B296" s="164">
        <f t="shared" ref="B296:B359" si="97">B295+0.005</f>
        <v>2.2899999999999725</v>
      </c>
      <c r="C296" s="164">
        <f t="shared" ref="C296:C359" si="98">10^B296</f>
        <v>194.9844599757923</v>
      </c>
      <c r="D296" s="164">
        <f t="shared" si="89"/>
        <v>0.19498445997579231</v>
      </c>
      <c r="E296" s="164">
        <f t="shared" si="90"/>
        <v>38.098018500520283</v>
      </c>
      <c r="F296" s="164">
        <f t="shared" si="91"/>
        <v>-22.877206765572453</v>
      </c>
      <c r="G296" s="164">
        <f t="shared" si="92"/>
        <v>12.904994273786993</v>
      </c>
      <c r="H296" s="164">
        <f t="shared" si="93"/>
        <v>96.456504394191214</v>
      </c>
      <c r="I296" s="164">
        <f t="shared" si="94"/>
        <v>51.00301277430728</v>
      </c>
      <c r="J296" s="164">
        <f t="shared" si="95"/>
        <v>73.579297628618761</v>
      </c>
      <c r="K296" s="164" t="str">
        <f t="shared" si="81"/>
        <v>1+0.0000564291881358621i</v>
      </c>
      <c r="L296" s="164" t="str">
        <f t="shared" si="82"/>
        <v>1-0.0000189986980868719i</v>
      </c>
      <c r="M296" s="164" t="str">
        <f t="shared" ref="M296:M359" si="99">IMPRODUCT(K296,L296)</f>
        <v>1.00000000107208+0.0000374304900489902i</v>
      </c>
      <c r="N296" s="164" t="str">
        <f t="shared" si="83"/>
        <v>1+0.421146256680102i</v>
      </c>
      <c r="O296" s="164" t="str">
        <f t="shared" si="84"/>
        <v>0.99999899685064+0.000718042346035595i</v>
      </c>
      <c r="P296" s="164" t="str">
        <f t="shared" ref="P296:P359" si="100">IMPRODUCT(N296,O296)</f>
        <v>0.999696596004469+0.42186387655354i</v>
      </c>
      <c r="Q296" s="164" t="str">
        <f t="shared" si="85"/>
        <v>74.0151995043473-31.2305517280733i</v>
      </c>
      <c r="R296" s="164" t="str">
        <f t="shared" si="86"/>
        <v>280-2473.46740555095i</v>
      </c>
      <c r="S296" s="164" t="str">
        <f t="shared" si="87"/>
        <v>-8162442.43831818i</v>
      </c>
      <c r="T296" s="164" t="str">
        <f t="shared" si="96"/>
        <v>279.830379805051-2472.72769327837i</v>
      </c>
      <c r="U296" s="164" t="str">
        <f t="shared" si="88"/>
        <v>-0.496826783988078+4.39022149198247i</v>
      </c>
    </row>
    <row r="297" spans="2:21" x14ac:dyDescent="0.2">
      <c r="B297" s="164">
        <f t="shared" si="97"/>
        <v>2.2949999999999724</v>
      </c>
      <c r="C297" s="164">
        <f t="shared" si="98"/>
        <v>197.242273611473</v>
      </c>
      <c r="D297" s="164">
        <f t="shared" si="89"/>
        <v>0.19724227361147301</v>
      </c>
      <c r="E297" s="164">
        <f t="shared" si="90"/>
        <v>38.082806038714537</v>
      </c>
      <c r="F297" s="164">
        <f t="shared" si="91"/>
        <v>-23.114562903456889</v>
      </c>
      <c r="G297" s="164">
        <f t="shared" si="92"/>
        <v>12.806274006609492</v>
      </c>
      <c r="H297" s="164">
        <f t="shared" si="93"/>
        <v>96.530624404628739</v>
      </c>
      <c r="I297" s="164">
        <f t="shared" si="94"/>
        <v>50.889080045324029</v>
      </c>
      <c r="J297" s="164">
        <f t="shared" si="95"/>
        <v>73.416061501171853</v>
      </c>
      <c r="K297" s="164" t="str">
        <f t="shared" si="81"/>
        <v>1+0.0000570826073388045i</v>
      </c>
      <c r="L297" s="164" t="str">
        <f t="shared" si="82"/>
        <v>1-0.0000192186926423664i</v>
      </c>
      <c r="M297" s="164" t="str">
        <f t="shared" si="99"/>
        <v>1.00000000109705+0.0000378639146964381i</v>
      </c>
      <c r="N297" s="164" t="str">
        <f t="shared" si="83"/>
        <v>1+0.426022900496056i</v>
      </c>
      <c r="O297" s="164" t="str">
        <f t="shared" si="84"/>
        <v>0.99999897348429+0.000726356884538185i</v>
      </c>
      <c r="P297" s="164" t="str">
        <f t="shared" si="100"/>
        <v>0.999689528817544+0.426748820061394i</v>
      </c>
      <c r="Q297" s="164" t="str">
        <f t="shared" si="85"/>
        <v>73.7558984243374-31.4817162772749i</v>
      </c>
      <c r="R297" s="164" t="str">
        <f t="shared" si="86"/>
        <v>280-2445.15385829046i</v>
      </c>
      <c r="S297" s="164" t="str">
        <f t="shared" si="87"/>
        <v>-8069007.73235855i</v>
      </c>
      <c r="T297" s="164" t="str">
        <f t="shared" si="96"/>
        <v>279.830379797385-2444.42283440077i</v>
      </c>
      <c r="U297" s="164" t="str">
        <f t="shared" si="88"/>
        <v>-0.496826783974467+4.33996743444521i</v>
      </c>
    </row>
    <row r="298" spans="2:21" x14ac:dyDescent="0.2">
      <c r="B298" s="164">
        <f t="shared" si="97"/>
        <v>2.2999999999999723</v>
      </c>
      <c r="C298" s="164">
        <f t="shared" si="98"/>
        <v>199.52623149687525</v>
      </c>
      <c r="D298" s="164">
        <f t="shared" si="89"/>
        <v>0.19952623149687526</v>
      </c>
      <c r="E298" s="164">
        <f t="shared" si="90"/>
        <v>38.067294201214942</v>
      </c>
      <c r="F298" s="164">
        <f t="shared" si="91"/>
        <v>-23.35382129797846</v>
      </c>
      <c r="G298" s="164">
        <f t="shared" si="92"/>
        <v>12.707583157979483</v>
      </c>
      <c r="H298" s="164">
        <f t="shared" si="93"/>
        <v>96.605580333531549</v>
      </c>
      <c r="I298" s="164">
        <f t="shared" si="94"/>
        <v>50.774877359194427</v>
      </c>
      <c r="J298" s="164">
        <f t="shared" si="95"/>
        <v>73.251759035553093</v>
      </c>
      <c r="K298" s="164" t="str">
        <f t="shared" si="81"/>
        <v>1+0.0000577435927795199i</v>
      </c>
      <c r="L298" s="164" t="str">
        <f t="shared" si="82"/>
        <v>1-0.0000194412346147538i</v>
      </c>
      <c r="M298" s="164" t="str">
        <f t="shared" si="99"/>
        <v>1.00000000112261+0.0000383023581647661i</v>
      </c>
      <c r="N298" s="164" t="str">
        <f t="shared" si="83"/>
        <v>1+0.430956013186019i</v>
      </c>
      <c r="O298" s="164" t="str">
        <f t="shared" si="84"/>
        <v>0.999998949573667+0.000734767700859056i</v>
      </c>
      <c r="P298" s="164" t="str">
        <f t="shared" si="100"/>
        <v>0.999682297014687+0.431690328199333i</v>
      </c>
      <c r="Q298" s="164" t="str">
        <f t="shared" si="85"/>
        <v>73.4924280034665-31.7327132109983i</v>
      </c>
      <c r="R298" s="164" t="str">
        <f t="shared" si="86"/>
        <v>280-2417.1644135254i</v>
      </c>
      <c r="S298" s="164" t="str">
        <f t="shared" si="87"/>
        <v>-7976642.5646338i</v>
      </c>
      <c r="T298" s="164" t="str">
        <f t="shared" si="96"/>
        <v>279.830379789541-2416.44198112216i</v>
      </c>
      <c r="U298" s="164" t="str">
        <f t="shared" si="88"/>
        <v>-0.496826783960541+4.2902886348905i</v>
      </c>
    </row>
    <row r="299" spans="2:21" x14ac:dyDescent="0.2">
      <c r="B299" s="164">
        <f t="shared" si="97"/>
        <v>2.3049999999999722</v>
      </c>
      <c r="C299" s="164">
        <f t="shared" si="98"/>
        <v>201.83663636814322</v>
      </c>
      <c r="D299" s="164">
        <f t="shared" si="89"/>
        <v>0.20183663636814322</v>
      </c>
      <c r="E299" s="164">
        <f t="shared" si="90"/>
        <v>38.051478195476768</v>
      </c>
      <c r="F299" s="164">
        <f t="shared" si="91"/>
        <v>-23.594980474577259</v>
      </c>
      <c r="G299" s="164">
        <f t="shared" si="92"/>
        <v>12.608922394996835</v>
      </c>
      <c r="H299" s="164">
        <f t="shared" si="93"/>
        <v>96.681381088870054</v>
      </c>
      <c r="I299" s="164">
        <f t="shared" si="94"/>
        <v>50.6604005904736</v>
      </c>
      <c r="J299" s="164">
        <f t="shared" si="95"/>
        <v>73.086400614292799</v>
      </c>
      <c r="K299" s="164" t="str">
        <f t="shared" si="81"/>
        <v>1+0.0000584122320709126i</v>
      </c>
      <c r="L299" s="164" t="str">
        <f t="shared" si="82"/>
        <v>1-0.0000196663535017313i</v>
      </c>
      <c r="M299" s="164" t="str">
        <f t="shared" si="99"/>
        <v>1.00000000114876+0.0000387458785691813i</v>
      </c>
      <c r="N299" s="164" t="str">
        <f t="shared" si="83"/>
        <v>1+0.435946248628735i</v>
      </c>
      <c r="O299" s="164" t="str">
        <f t="shared" si="84"/>
        <v>0.999998925106095+0.000743275909842805i</v>
      </c>
      <c r="P299" s="164" t="str">
        <f t="shared" si="100"/>
        <v>0.999674896761503+0.436689055942612i</v>
      </c>
      <c r="Q299" s="164" t="str">
        <f t="shared" si="85"/>
        <v>73.2247584036468-31.9834711565715i</v>
      </c>
      <c r="R299" s="164" t="str">
        <f t="shared" si="86"/>
        <v>280-2389.49536128515i</v>
      </c>
      <c r="S299" s="164" t="str">
        <f t="shared" si="87"/>
        <v>-7885334.69224099i</v>
      </c>
      <c r="T299" s="164" t="str">
        <f t="shared" si="96"/>
        <v>279.830379781515-2388.78142461072i</v>
      </c>
      <c r="U299" s="164" t="str">
        <f t="shared" si="88"/>
        <v>-0.496826783946291+4.24117850844721i</v>
      </c>
    </row>
    <row r="300" spans="2:21" x14ac:dyDescent="0.2">
      <c r="B300" s="164">
        <f t="shared" si="97"/>
        <v>2.3099999999999721</v>
      </c>
      <c r="C300" s="164">
        <f t="shared" si="98"/>
        <v>204.17379446693991</v>
      </c>
      <c r="D300" s="164">
        <f t="shared" si="89"/>
        <v>0.20417379446693992</v>
      </c>
      <c r="E300" s="164">
        <f t="shared" si="90"/>
        <v>38.035353195521807</v>
      </c>
      <c r="F300" s="164">
        <f t="shared" si="91"/>
        <v>-23.838038414106023</v>
      </c>
      <c r="G300" s="164">
        <f t="shared" si="92"/>
        <v>12.510292399462717</v>
      </c>
      <c r="H300" s="164">
        <f t="shared" si="93"/>
        <v>96.758035655464127</v>
      </c>
      <c r="I300" s="164">
        <f t="shared" si="94"/>
        <v>50.545645594984521</v>
      </c>
      <c r="J300" s="164">
        <f t="shared" si="95"/>
        <v>72.919997241358104</v>
      </c>
      <c r="K300" s="164" t="str">
        <f t="shared" si="81"/>
        <v>1+0.0000590886138403963i</v>
      </c>
      <c r="L300" s="164" t="str">
        <f t="shared" si="82"/>
        <v>1-0.0000198940791425636i</v>
      </c>
      <c r="M300" s="164" t="str">
        <f t="shared" si="99"/>
        <v>1.00000000117551+0.0000391945346978327i</v>
      </c>
      <c r="N300" s="164" t="str">
        <f t="shared" si="83"/>
        <v>1+0.440994268274506i</v>
      </c>
      <c r="O300" s="164" t="str">
        <f t="shared" si="84"/>
        <v>0.999998900068599+0.000751882639243314i</v>
      </c>
      <c r="P300" s="164" t="str">
        <f t="shared" si="100"/>
        <v>0.999667324134278+0.441745665850306i</v>
      </c>
      <c r="Q300" s="164" t="str">
        <f t="shared" si="85"/>
        <v>72.9528610897901-32.2339171433305i</v>
      </c>
      <c r="R300" s="164" t="str">
        <f t="shared" si="86"/>
        <v>280-2362.14303406684i</v>
      </c>
      <c r="S300" s="164" t="str">
        <f t="shared" si="87"/>
        <v>-7795072.01242058i</v>
      </c>
      <c r="T300" s="164" t="str">
        <f t="shared" si="96"/>
        <v>279.830379773301-2361.43749848971i</v>
      </c>
      <c r="U300" s="164" t="str">
        <f t="shared" si="88"/>
        <v>-0.496826783931707+4.1926305456214i</v>
      </c>
    </row>
    <row r="301" spans="2:21" x14ac:dyDescent="0.2">
      <c r="B301" s="164">
        <f t="shared" si="97"/>
        <v>2.314999999999972</v>
      </c>
      <c r="C301" s="164">
        <f t="shared" si="98"/>
        <v>206.53801558103976</v>
      </c>
      <c r="D301" s="164">
        <f t="shared" si="89"/>
        <v>0.20653801558103976</v>
      </c>
      <c r="E301" s="164">
        <f t="shared" si="90"/>
        <v>38.018914343468197</v>
      </c>
      <c r="F301" s="164">
        <f t="shared" si="91"/>
        <v>-24.082992540814871</v>
      </c>
      <c r="G301" s="164">
        <f t="shared" si="92"/>
        <v>12.411693868182924</v>
      </c>
      <c r="H301" s="164">
        <f t="shared" si="93"/>
        <v>96.835553094996641</v>
      </c>
      <c r="I301" s="164">
        <f t="shared" si="94"/>
        <v>50.430608211651119</v>
      </c>
      <c r="J301" s="164">
        <f t="shared" si="95"/>
        <v>72.75256055418177</v>
      </c>
      <c r="K301" s="164" t="str">
        <f t="shared" si="81"/>
        <v>1+0.000059772827741642i</v>
      </c>
      <c r="L301" s="164" t="str">
        <f t="shared" si="82"/>
        <v>1-0.0000201244417220377i</v>
      </c>
      <c r="M301" s="164" t="str">
        <f t="shared" si="99"/>
        <v>1.00000000120289+0.0000396483860196043i</v>
      </c>
      <c r="N301" s="164" t="str">
        <f t="shared" si="83"/>
        <v>1+0.446100741232868i</v>
      </c>
      <c r="O301" s="164" t="str">
        <f t="shared" si="84"/>
        <v>0.999998874447906+0.000760589029873244i</v>
      </c>
      <c r="P301" s="164" t="str">
        <f t="shared" si="100"/>
        <v>0.999659575117906+0.446860828153118i</v>
      </c>
      <c r="Q301" s="164" t="str">
        <f t="shared" si="85"/>
        <v>72.6767088950288-32.4839766162159i</v>
      </c>
      <c r="R301" s="164" t="str">
        <f t="shared" si="86"/>
        <v>280-2335.1038063491i</v>
      </c>
      <c r="S301" s="164" t="str">
        <f t="shared" si="87"/>
        <v>-7705842.56095203i</v>
      </c>
      <c r="T301" s="164" t="str">
        <f t="shared" si="96"/>
        <v>279.830379764897-2334.40657835128i</v>
      </c>
      <c r="U301" s="164" t="str">
        <f t="shared" si="88"/>
        <v>-0.496826783916786+4.14463831143307i</v>
      </c>
    </row>
    <row r="302" spans="2:21" x14ac:dyDescent="0.2">
      <c r="B302" s="164">
        <f t="shared" si="97"/>
        <v>2.3199999999999719</v>
      </c>
      <c r="C302" s="164">
        <f t="shared" si="98"/>
        <v>208.9296130853906</v>
      </c>
      <c r="D302" s="164">
        <f t="shared" si="89"/>
        <v>0.2089296130853906</v>
      </c>
      <c r="E302" s="164">
        <f t="shared" si="90"/>
        <v>38.002156751134869</v>
      </c>
      <c r="F302" s="164">
        <f t="shared" si="91"/>
        <v>-24.329839710448319</v>
      </c>
      <c r="G302" s="164">
        <f t="shared" si="92"/>
        <v>12.313127513278205</v>
      </c>
      <c r="H302" s="164">
        <f t="shared" si="93"/>
        <v>96.913942545997273</v>
      </c>
      <c r="I302" s="164">
        <f t="shared" si="94"/>
        <v>50.315284264413073</v>
      </c>
      <c r="J302" s="164">
        <f t="shared" si="95"/>
        <v>72.584102835548947</v>
      </c>
      <c r="K302" s="164" t="str">
        <f t="shared" si="81"/>
        <v>1+0.0000604649644664611i</v>
      </c>
      <c r="L302" s="164" t="str">
        <f t="shared" si="82"/>
        <v>1-0.000020357471774464i</v>
      </c>
      <c r="M302" s="164" t="str">
        <f t="shared" si="99"/>
        <v>1.00000000123091+0.0000401074926919971i</v>
      </c>
      <c r="N302" s="164" t="str">
        <f t="shared" si="83"/>
        <v>1+0.451266344361281i</v>
      </c>
      <c r="O302" s="164" t="str">
        <f t="shared" si="84"/>
        <v>0.999998848230429+0.000769396235755241i</v>
      </c>
      <c r="P302" s="164" t="str">
        <f t="shared" si="100"/>
        <v>0.999651645603754+0.452035220842192i</v>
      </c>
      <c r="Q302" s="164" t="str">
        <f t="shared" si="85"/>
        <v>72.3962760866072-32.7335734518979i</v>
      </c>
      <c r="R302" s="164" t="str">
        <f t="shared" si="86"/>
        <v>280-2308.37409411161i</v>
      </c>
      <c r="S302" s="164" t="str">
        <f t="shared" si="87"/>
        <v>-7617634.51056831i</v>
      </c>
      <c r="T302" s="164" t="str">
        <f t="shared" si="96"/>
        <v>279.830379756296-2307.68508127628i</v>
      </c>
      <c r="U302" s="164" t="str">
        <f t="shared" si="88"/>
        <v>-0.496826783901516+4.09719544456361i</v>
      </c>
    </row>
    <row r="303" spans="2:21" x14ac:dyDescent="0.2">
      <c r="B303" s="164">
        <f t="shared" si="97"/>
        <v>2.3249999999999718</v>
      </c>
      <c r="C303" s="164">
        <f t="shared" si="98"/>
        <v>211.34890398365098</v>
      </c>
      <c r="D303" s="164">
        <f t="shared" si="89"/>
        <v>0.21134890398365097</v>
      </c>
      <c r="E303" s="164">
        <f t="shared" si="90"/>
        <v>37.985075501722498</v>
      </c>
      <c r="F303" s="164">
        <f t="shared" si="91"/>
        <v>-24.578576198473542</v>
      </c>
      <c r="G303" s="164">
        <f t="shared" si="92"/>
        <v>12.214594062498731</v>
      </c>
      <c r="H303" s="164">
        <f t="shared" si="93"/>
        <v>96.993213223798705</v>
      </c>
      <c r="I303" s="164">
        <f t="shared" si="94"/>
        <v>50.199669564221232</v>
      </c>
      <c r="J303" s="164">
        <f t="shared" si="95"/>
        <v>72.414637025325163</v>
      </c>
      <c r="K303" s="164" t="str">
        <f t="shared" si="81"/>
        <v>1+0.0000611651157568268i</v>
      </c>
      <c r="L303" s="164" t="str">
        <f t="shared" si="82"/>
        <v>1-0.0000205932001877236i</v>
      </c>
      <c r="M303" s="164" t="str">
        <f t="shared" si="99"/>
        <v>1.00000000125959+0.0000405719155691032i</v>
      </c>
      <c r="N303" s="164" t="str">
        <f t="shared" si="83"/>
        <v>1+0.456491762354843i</v>
      </c>
      <c r="O303" s="164" t="str">
        <f t="shared" si="84"/>
        <v>0.99999882140227+0.000778305424274907i</v>
      </c>
      <c r="P303" s="164" t="str">
        <f t="shared" si="100"/>
        <v>0.999643531387492+0.457269529758963i</v>
      </c>
      <c r="Q303" s="164" t="str">
        <f t="shared" si="85"/>
        <v>72.111538432363-32.982629977513i</v>
      </c>
      <c r="R303" s="164" t="str">
        <f t="shared" si="86"/>
        <v>280-2281.95035435994i</v>
      </c>
      <c r="S303" s="164" t="str">
        <f t="shared" si="87"/>
        <v>-7530436.16938777i</v>
      </c>
      <c r="T303" s="164" t="str">
        <f t="shared" si="96"/>
        <v>279.830379747495-2281.26946535919i</v>
      </c>
      <c r="U303" s="164" t="str">
        <f t="shared" si="88"/>
        <v>-0.49682678388589+4.05029565651238i</v>
      </c>
    </row>
    <row r="304" spans="2:21" x14ac:dyDescent="0.2">
      <c r="B304" s="164">
        <f t="shared" si="97"/>
        <v>2.3299999999999716</v>
      </c>
      <c r="C304" s="164">
        <f t="shared" si="98"/>
        <v>213.79620895020935</v>
      </c>
      <c r="D304" s="164">
        <f t="shared" si="89"/>
        <v>0.21379620895020934</v>
      </c>
      <c r="E304" s="164">
        <f t="shared" si="90"/>
        <v>37.967665651570186</v>
      </c>
      <c r="F304" s="164">
        <f t="shared" si="91"/>
        <v>-24.829197688461221</v>
      </c>
      <c r="G304" s="164">
        <f t="shared" si="92"/>
        <v>12.116094259544814</v>
      </c>
      <c r="H304" s="164">
        <f t="shared" si="93"/>
        <v>97.073374420461505</v>
      </c>
      <c r="I304" s="164">
        <f t="shared" si="94"/>
        <v>50.083759911115003</v>
      </c>
      <c r="J304" s="164">
        <f t="shared" si="95"/>
        <v>72.244176732000284</v>
      </c>
      <c r="K304" s="164" t="str">
        <f t="shared" si="81"/>
        <v>1+0.0000618733744170344i</v>
      </c>
      <c r="L304" s="164" t="str">
        <f t="shared" si="82"/>
        <v>1-0.0000208316582073622i</v>
      </c>
      <c r="M304" s="164" t="str">
        <f t="shared" si="99"/>
        <v>1.00000000128892+0.0000410417162096722i</v>
      </c>
      <c r="N304" s="164" t="str">
        <f t="shared" si="83"/>
        <v>1+0.461777687837052i</v>
      </c>
      <c r="O304" s="164" t="str">
        <f t="shared" si="84"/>
        <v>0.999998793949202+0.000787317776335529i</v>
      </c>
      <c r="P304" s="164" t="str">
        <f t="shared" si="100"/>
        <v>0.999635228166853+0.462564448686039i</v>
      </c>
      <c r="Q304" s="164" t="str">
        <f t="shared" si="85"/>
        <v>71.8224732676916-33.2310669920867i</v>
      </c>
      <c r="R304" s="164" t="str">
        <f t="shared" si="86"/>
        <v>280-2255.82908465602i</v>
      </c>
      <c r="S304" s="164" t="str">
        <f t="shared" si="87"/>
        <v>-7444235.97936486i</v>
      </c>
      <c r="T304" s="164" t="str">
        <f t="shared" si="96"/>
        <v>279.830379738489-2255.15622923876i</v>
      </c>
      <c r="U304" s="164" t="str">
        <f t="shared" si="88"/>
        <v>-0.4968267838699+4.00393273076332i</v>
      </c>
    </row>
    <row r="305" spans="2:21" x14ac:dyDescent="0.2">
      <c r="B305" s="164">
        <f t="shared" si="97"/>
        <v>2.3349999999999715</v>
      </c>
      <c r="C305" s="164">
        <f t="shared" si="98"/>
        <v>216.27185237268799</v>
      </c>
      <c r="D305" s="164">
        <f t="shared" si="89"/>
        <v>0.21627185237268798</v>
      </c>
      <c r="E305" s="164">
        <f t="shared" si="90"/>
        <v>37.949922231990342</v>
      </c>
      <c r="F305" s="164">
        <f t="shared" si="91"/>
        <v>-25.08169926063778</v>
      </c>
      <c r="G305" s="164">
        <f t="shared" si="92"/>
        <v>12.01762886439251</v>
      </c>
      <c r="H305" s="164">
        <f t="shared" si="93"/>
        <v>97.154435504668101</v>
      </c>
      <c r="I305" s="164">
        <f t="shared" si="94"/>
        <v>49.967551096382849</v>
      </c>
      <c r="J305" s="164">
        <f t="shared" si="95"/>
        <v>72.072736244030324</v>
      </c>
      <c r="K305" s="164" t="str">
        <f t="shared" si="81"/>
        <v>1+0.000062589834326002i</v>
      </c>
      <c r="L305" s="164" t="str">
        <f t="shared" si="82"/>
        <v>1-0.0000210728774407322i</v>
      </c>
      <c r="M305" s="164" t="str">
        <f t="shared" si="99"/>
        <v>1.00000000131895+0.0000415169568852698i</v>
      </c>
      <c r="N305" s="164" t="str">
        <f t="shared" si="83"/>
        <v>1+0.467124821451602i</v>
      </c>
      <c r="O305" s="164" t="str">
        <f t="shared" si="84"/>
        <v>0.99999876585667+0.000796434486514611i</v>
      </c>
      <c r="P305" s="164" t="str">
        <f t="shared" si="100"/>
        <v>0.999626731539359+0.467920679439134i</v>
      </c>
      <c r="Q305" s="164" t="str">
        <f t="shared" si="85"/>
        <v>71.5290595629079-33.4788037907214i</v>
      </c>
      <c r="R305" s="164" t="str">
        <f t="shared" si="86"/>
        <v>280-2230.00682265383i</v>
      </c>
      <c r="S305" s="164" t="str">
        <f t="shared" si="87"/>
        <v>-7359022.51475763i</v>
      </c>
      <c r="T305" s="164" t="str">
        <f t="shared" si="96"/>
        <v>279.830379729274-2229.34191163382i</v>
      </c>
      <c r="U305" s="164" t="str">
        <f t="shared" si="88"/>
        <v>-0.496826783853539+3.95810052196081i</v>
      </c>
    </row>
    <row r="306" spans="2:21" x14ac:dyDescent="0.2">
      <c r="B306" s="164">
        <f t="shared" si="97"/>
        <v>2.3399999999999714</v>
      </c>
      <c r="C306" s="164">
        <f t="shared" si="98"/>
        <v>218.77616239494103</v>
      </c>
      <c r="D306" s="164">
        <f t="shared" si="89"/>
        <v>0.21877616239494102</v>
      </c>
      <c r="E306" s="164">
        <f t="shared" si="90"/>
        <v>37.931840251178926</v>
      </c>
      <c r="F306" s="164">
        <f t="shared" si="91"/>
        <v>-25.336075380632263</v>
      </c>
      <c r="G306" s="164">
        <f t="shared" si="92"/>
        <v>11.919198653625322</v>
      </c>
      <c r="H306" s="164">
        <f t="shared" si="93"/>
        <v>97.23640592158327</v>
      </c>
      <c r="I306" s="164">
        <f t="shared" si="94"/>
        <v>49.851038904804248</v>
      </c>
      <c r="J306" s="164">
        <f t="shared" si="95"/>
        <v>71.900330540951003</v>
      </c>
      <c r="K306" s="164" t="str">
        <f t="shared" si="81"/>
        <v>1+0.0000633145904497146i</v>
      </c>
      <c r="L306" s="164" t="str">
        <f t="shared" si="82"/>
        <v>1-0.0000213168898611816i</v>
      </c>
      <c r="M306" s="164" t="str">
        <f t="shared" si="99"/>
        <v>1.00000000134967+0.000041997700588533i</v>
      </c>
      <c r="N306" s="164" t="str">
        <f t="shared" si="83"/>
        <v>1+0.472533871955264i</v>
      </c>
      <c r="O306" s="164" t="str">
        <f t="shared" si="84"/>
        <v>0.999998737109779+0.000805656763222213i</v>
      </c>
      <c r="P306" s="164" t="str">
        <f t="shared" si="100"/>
        <v>0.999618036999987+0.47333893196008i</v>
      </c>
      <c r="Q306" s="164" t="str">
        <f t="shared" si="85"/>
        <v>71.2312779908703-33.7257581916114i</v>
      </c>
      <c r="R306" s="164" t="str">
        <f t="shared" si="86"/>
        <v>280-2204.48014564054i</v>
      </c>
      <c r="S306" s="164" t="str">
        <f t="shared" si="87"/>
        <v>-7274784.48061376i</v>
      </c>
      <c r="T306" s="164" t="str">
        <f t="shared" si="96"/>
        <v>279.830379719842-2203.82309088452i</v>
      </c>
      <c r="U306" s="164" t="str">
        <f t="shared" si="88"/>
        <v>-0.496826783836793+3.91279295509522i</v>
      </c>
    </row>
    <row r="307" spans="2:21" x14ac:dyDescent="0.2">
      <c r="B307" s="164">
        <f t="shared" si="97"/>
        <v>2.3449999999999713</v>
      </c>
      <c r="C307" s="164">
        <f t="shared" si="98"/>
        <v>221.30947096054919</v>
      </c>
      <c r="D307" s="164">
        <f t="shared" si="89"/>
        <v>0.2213094709605492</v>
      </c>
      <c r="E307" s="164">
        <f t="shared" si="90"/>
        <v>37.913414696205201</v>
      </c>
      <c r="F307" s="164">
        <f t="shared" si="91"/>
        <v>-25.59231988843705</v>
      </c>
      <c r="G307" s="164">
        <f t="shared" si="92"/>
        <v>11.82080442077115</v>
      </c>
      <c r="H307" s="164">
        <f t="shared" si="93"/>
        <v>97.319295192681324</v>
      </c>
      <c r="I307" s="164">
        <f t="shared" si="94"/>
        <v>49.734219116976348</v>
      </c>
      <c r="J307" s="164">
        <f t="shared" si="95"/>
        <v>71.726975304244277</v>
      </c>
      <c r="K307" s="164" t="str">
        <f t="shared" si="81"/>
        <v>1+0.0000640477388538112i</v>
      </c>
      <c r="L307" s="164" t="str">
        <f t="shared" si="82"/>
        <v>1-0.0000215637278122925i</v>
      </c>
      <c r="M307" s="164" t="str">
        <f t="shared" si="99"/>
        <v>1.00000000138111+0.0000424840110415187i</v>
      </c>
      <c r="N307" s="164" t="str">
        <f t="shared" si="83"/>
        <v>1+0.478005556311823i</v>
      </c>
      <c r="O307" s="164" t="str">
        <f t="shared" si="84"/>
        <v>0.999998707693287+0.000814985828861121i</v>
      </c>
      <c r="P307" s="164" t="str">
        <f t="shared" si="100"/>
        <v>0.999609139938776+0.478819924410895i</v>
      </c>
      <c r="Q307" s="164" t="str">
        <f t="shared" si="85"/>
        <v>70.9291109947881-33.971846565965i</v>
      </c>
      <c r="R307" s="164" t="str">
        <f t="shared" si="86"/>
        <v>280-2179.24567008273i</v>
      </c>
      <c r="S307" s="164" t="str">
        <f t="shared" si="87"/>
        <v>-7191510.71127301i</v>
      </c>
      <c r="T307" s="164" t="str">
        <f t="shared" si="96"/>
        <v>279.830379710192-2178.59638449881i</v>
      </c>
      <c r="U307" s="164" t="str">
        <f t="shared" si="88"/>
        <v>-0.49682678381966+3.86800402469761i</v>
      </c>
    </row>
    <row r="308" spans="2:21" x14ac:dyDescent="0.2">
      <c r="B308" s="164">
        <f t="shared" si="97"/>
        <v>2.3499999999999712</v>
      </c>
      <c r="C308" s="164">
        <f t="shared" si="98"/>
        <v>223.8721138568192</v>
      </c>
      <c r="D308" s="164">
        <f t="shared" si="89"/>
        <v>0.22387211385681921</v>
      </c>
      <c r="E308" s="164">
        <f t="shared" si="90"/>
        <v>37.894640535077862</v>
      </c>
      <c r="F308" s="164">
        <f t="shared" si="91"/>
        <v>-25.850425987606865</v>
      </c>
      <c r="G308" s="164">
        <f t="shared" si="92"/>
        <v>11.722446976645205</v>
      </c>
      <c r="H308" s="164">
        <f t="shared" si="93"/>
        <v>97.403112915536695</v>
      </c>
      <c r="I308" s="164">
        <f t="shared" si="94"/>
        <v>49.617087511723071</v>
      </c>
      <c r="J308" s="164">
        <f t="shared" si="95"/>
        <v>71.552686927929827</v>
      </c>
      <c r="K308" s="164" t="str">
        <f t="shared" si="81"/>
        <v>1+0.0000647893767163188i</v>
      </c>
      <c r="L308" s="164" t="str">
        <f t="shared" si="82"/>
        <v>1-0.0000218134240121678i</v>
      </c>
      <c r="M308" s="164" t="str">
        <f t="shared" si="99"/>
        <v>1.00000000141328+0.000042975952704151i</v>
      </c>
      <c r="N308" s="164" t="str">
        <f t="shared" si="83"/>
        <v>1+0.483540599787113i</v>
      </c>
      <c r="O308" s="164" t="str">
        <f t="shared" si="84"/>
        <v>0.999998677591596+0.000824422919988884i</v>
      </c>
      <c r="P308" s="164" t="str">
        <f t="shared" si="100"/>
        <v>0.999600035638386+0.484364383268949i</v>
      </c>
      <c r="Q308" s="164" t="str">
        <f t="shared" si="85"/>
        <v>70.6225428560633-34.2169838708873i</v>
      </c>
      <c r="R308" s="164" t="str">
        <f t="shared" si="86"/>
        <v>280-2154.30005117802i</v>
      </c>
      <c r="S308" s="164" t="str">
        <f t="shared" si="87"/>
        <v>-7109190.16888747i</v>
      </c>
      <c r="T308" s="164" t="str">
        <f t="shared" si="96"/>
        <v>279.830379700317-2153.6584487041i</v>
      </c>
      <c r="U308" s="164" t="str">
        <f t="shared" si="88"/>
        <v>-0.496826783802127+3.82372779404382i</v>
      </c>
    </row>
    <row r="309" spans="2:21" x14ac:dyDescent="0.2">
      <c r="B309" s="164">
        <f t="shared" si="97"/>
        <v>2.3549999999999711</v>
      </c>
      <c r="C309" s="164">
        <f t="shared" si="98"/>
        <v>226.46443075929102</v>
      </c>
      <c r="D309" s="164">
        <f t="shared" si="89"/>
        <v>0.22646443075929101</v>
      </c>
      <c r="E309" s="164">
        <f t="shared" si="90"/>
        <v>37.875512718889539</v>
      </c>
      <c r="F309" s="164">
        <f t="shared" si="91"/>
        <v>-26.110386234717605</v>
      </c>
      <c r="G309" s="164">
        <f t="shared" si="92"/>
        <v>11.624127149698039</v>
      </c>
      <c r="H309" s="164">
        <f t="shared" si="93"/>
        <v>97.48786876357893</v>
      </c>
      <c r="I309" s="164">
        <f t="shared" si="94"/>
        <v>49.499639868587579</v>
      </c>
      <c r="J309" s="164">
        <f t="shared" si="95"/>
        <v>71.377482528861321</v>
      </c>
      <c r="K309" s="164" t="str">
        <f t="shared" si="81"/>
        <v>1+0.0000655396023405328i</v>
      </c>
      <c r="L309" s="164" t="str">
        <f t="shared" si="82"/>
        <v>1-0.0000220660115577685i</v>
      </c>
      <c r="M309" s="164" t="str">
        <f t="shared" si="99"/>
        <v>1.0000000014462+0.0000434735907827643i</v>
      </c>
      <c r="N309" s="164" t="str">
        <f t="shared" si="83"/>
        <v>1+0.489139736045152i</v>
      </c>
      <c r="O309" s="164" t="str">
        <f t="shared" si="84"/>
        <v>0.999998646788748+0.000833969287481707i</v>
      </c>
      <c r="P309" s="164" t="str">
        <f t="shared" si="100"/>
        <v>0.999590719271599+0.489973043423239i</v>
      </c>
      <c r="Q309" s="164" t="str">
        <f t="shared" si="85"/>
        <v>70.3115597620598-34.4610836852898i</v>
      </c>
      <c r="R309" s="164" t="str">
        <f t="shared" si="86"/>
        <v>280-2129.63998241163i</v>
      </c>
      <c r="S309" s="164" t="str">
        <f t="shared" si="87"/>
        <v>-7027811.94195837i</v>
      </c>
      <c r="T309" s="164" t="str">
        <f t="shared" si="96"/>
        <v>279.830379690212-2129.005978004i</v>
      </c>
      <c r="U309" s="164" t="str">
        <f t="shared" si="88"/>
        <v>-0.496826783784186+3.7799583943674i</v>
      </c>
    </row>
    <row r="310" spans="2:21" x14ac:dyDescent="0.2">
      <c r="B310" s="164">
        <f t="shared" si="97"/>
        <v>2.359999999999971</v>
      </c>
      <c r="C310" s="164">
        <f t="shared" si="98"/>
        <v>229.08676527676218</v>
      </c>
      <c r="D310" s="164">
        <f t="shared" si="89"/>
        <v>0.22908676527676217</v>
      </c>
      <c r="E310" s="164">
        <f t="shared" si="90"/>
        <v>37.856026184038477</v>
      </c>
      <c r="F310" s="164">
        <f t="shared" si="91"/>
        <v>-26.372192529107558</v>
      </c>
      <c r="G310" s="164">
        <f t="shared" si="92"/>
        <v>11.525845786369937</v>
      </c>
      <c r="H310" s="164">
        <f t="shared" si="93"/>
        <v>97.57357248580837</v>
      </c>
      <c r="I310" s="164">
        <f t="shared" si="94"/>
        <v>49.381871970408412</v>
      </c>
      <c r="J310" s="164">
        <f t="shared" si="95"/>
        <v>71.201379956700805</v>
      </c>
      <c r="K310" s="164" t="str">
        <f t="shared" si="81"/>
        <v>1+0.0000662985151680469i</v>
      </c>
      <c r="L310" s="164" t="str">
        <f t="shared" si="82"/>
        <v>1-0.0000223215239293i</v>
      </c>
      <c r="M310" s="164" t="str">
        <f t="shared" si="99"/>
        <v>1.00000000147988+0.0000439769912387469i</v>
      </c>
      <c r="N310" s="164" t="str">
        <f t="shared" si="83"/>
        <v>1+0.494803707245385i</v>
      </c>
      <c r="O310" s="164" t="str">
        <f t="shared" si="84"/>
        <v>0.999998615268408+0.000843626196700262i</v>
      </c>
      <c r="P310" s="164" t="str">
        <f t="shared" si="100"/>
        <v>0.999581185898751+0.49564664827176i</v>
      </c>
      <c r="Q310" s="164" t="str">
        <f t="shared" si="85"/>
        <v>69.9961498736618-34.7040582488773i</v>
      </c>
      <c r="R310" s="164" t="str">
        <f t="shared" si="86"/>
        <v>280-2105.26219511817i</v>
      </c>
      <c r="S310" s="164" t="str">
        <f t="shared" si="87"/>
        <v>-6947365.24388996i</v>
      </c>
      <c r="T310" s="164" t="str">
        <f t="shared" si="96"/>
        <v>279.830379679872-2104.63570474023i</v>
      </c>
      <c r="U310" s="164" t="str">
        <f t="shared" si="88"/>
        <v>-0.496826783765828+3.73669002408186i</v>
      </c>
    </row>
    <row r="311" spans="2:21" x14ac:dyDescent="0.2">
      <c r="B311" s="164">
        <f t="shared" si="97"/>
        <v>2.3649999999999709</v>
      </c>
      <c r="C311" s="164">
        <f t="shared" si="98"/>
        <v>231.73946499683254</v>
      </c>
      <c r="D311" s="164">
        <f t="shared" si="89"/>
        <v>0.23173946499683254</v>
      </c>
      <c r="E311" s="164">
        <f t="shared" si="90"/>
        <v>37.836175854527696</v>
      </c>
      <c r="F311" s="164">
        <f t="shared" si="91"/>
        <v>-26.635836102925577</v>
      </c>
      <c r="G311" s="164">
        <f t="shared" si="92"/>
        <v>11.427603751450368</v>
      </c>
      <c r="H311" s="164">
        <f t="shared" si="93"/>
        <v>97.660233906472925</v>
      </c>
      <c r="I311" s="164">
        <f t="shared" si="94"/>
        <v>49.263779605978065</v>
      </c>
      <c r="J311" s="164">
        <f t="shared" si="95"/>
        <v>71.024397803547345</v>
      </c>
      <c r="K311" s="164" t="str">
        <f t="shared" si="81"/>
        <v>1+0.0000670662157919345i</v>
      </c>
      <c r="L311" s="164" t="str">
        <f t="shared" si="82"/>
        <v>1-0.0000225799949946506i</v>
      </c>
      <c r="M311" s="164" t="str">
        <f t="shared" si="99"/>
        <v>1.00000000151435+0.0000444862207972839i</v>
      </c>
      <c r="N311" s="164" t="str">
        <f t="shared" si="83"/>
        <v>1+0.500533264141061i</v>
      </c>
      <c r="O311" s="164" t="str">
        <f t="shared" si="84"/>
        <v>0.999998583013866+0.000853394927657405i</v>
      </c>
      <c r="P311" s="164" t="str">
        <f t="shared" si="100"/>
        <v>0.999571430465124+0.501385949820024i</v>
      </c>
      <c r="Q311" s="164" t="str">
        <f t="shared" si="85"/>
        <v>69.6763033924883-34.9458185042644i</v>
      </c>
      <c r="R311" s="164" t="str">
        <f t="shared" si="86"/>
        <v>280-2081.16345804832i</v>
      </c>
      <c r="S311" s="164" t="str">
        <f t="shared" si="87"/>
        <v>-6867839.41155945i</v>
      </c>
      <c r="T311" s="164" t="str">
        <f t="shared" si="96"/>
        <v>279.830379669292-2080.54439865944i</v>
      </c>
      <c r="U311" s="164" t="str">
        <f t="shared" si="88"/>
        <v>-0.496826783747044+3.69391694801152i</v>
      </c>
    </row>
    <row r="312" spans="2:21" x14ac:dyDescent="0.2">
      <c r="B312" s="164">
        <f t="shared" si="97"/>
        <v>2.3699999999999708</v>
      </c>
      <c r="C312" s="164">
        <f t="shared" si="98"/>
        <v>234.42288153197649</v>
      </c>
      <c r="D312" s="164">
        <f t="shared" si="89"/>
        <v>0.23442288153197649</v>
      </c>
      <c r="E312" s="164">
        <f t="shared" si="90"/>
        <v>37.81595664434051</v>
      </c>
      <c r="F312" s="164">
        <f t="shared" si="91"/>
        <v>-26.901307511509902</v>
      </c>
      <c r="G312" s="164">
        <f t="shared" si="92"/>
        <v>11.329401928444131</v>
      </c>
      <c r="H312" s="164">
        <f t="shared" si="93"/>
        <v>97.747862924702616</v>
      </c>
      <c r="I312" s="164">
        <f t="shared" si="94"/>
        <v>49.145358572784644</v>
      </c>
      <c r="J312" s="164">
        <f t="shared" si="95"/>
        <v>70.846555413192718</v>
      </c>
      <c r="K312" s="164" t="str">
        <f t="shared" si="81"/>
        <v>1+0.0000678428059700816i</v>
      </c>
      <c r="L312" s="164" t="str">
        <f t="shared" si="82"/>
        <v>1-0.0000228414590138799i</v>
      </c>
      <c r="M312" s="164" t="str">
        <f t="shared" si="99"/>
        <v>1.00000000154963+0.0000450013469562017i</v>
      </c>
      <c r="N312" s="164" t="str">
        <f t="shared" si="83"/>
        <v>1+0.50632916617874i</v>
      </c>
      <c r="O312" s="164" t="str">
        <f t="shared" si="84"/>
        <v>0.999998550008019+0.000863276775187842i</v>
      </c>
      <c r="P312" s="164" t="str">
        <f t="shared" si="100"/>
        <v>0.999561447798257+0.507191708780697i</v>
      </c>
      <c r="Q312" s="164" t="str">
        <f t="shared" si="85"/>
        <v>69.3520126276179-35.1862741422635i</v>
      </c>
      <c r="R312" s="164" t="str">
        <f t="shared" si="86"/>
        <v>280-2057.34057694061i</v>
      </c>
      <c r="S312" s="164" t="str">
        <f t="shared" si="87"/>
        <v>-6789223.90390399i</v>
      </c>
      <c r="T312" s="164" t="str">
        <f t="shared" si="96"/>
        <v>279.830379658464-2056.72886648515i</v>
      </c>
      <c r="U312" s="164" t="str">
        <f t="shared" si="88"/>
        <v>-0.496826783727819+3.65163349663158i</v>
      </c>
    </row>
    <row r="313" spans="2:21" x14ac:dyDescent="0.2">
      <c r="B313" s="164">
        <f t="shared" si="97"/>
        <v>2.3749999999999707</v>
      </c>
      <c r="C313" s="164">
        <f t="shared" si="98"/>
        <v>237.13737056614963</v>
      </c>
      <c r="D313" s="164">
        <f t="shared" si="89"/>
        <v>0.23713737056614964</v>
      </c>
      <c r="E313" s="164">
        <f t="shared" si="90"/>
        <v>37.795363459892236</v>
      </c>
      <c r="F313" s="164">
        <f t="shared" si="91"/>
        <v>-27.168596624120333</v>
      </c>
      <c r="G313" s="164">
        <f t="shared" si="92"/>
        <v>11.231241219941914</v>
      </c>
      <c r="H313" s="164">
        <f t="shared" si="93"/>
        <v>97.836469514102845</v>
      </c>
      <c r="I313" s="164">
        <f t="shared" si="94"/>
        <v>49.026604679834151</v>
      </c>
      <c r="J313" s="164">
        <f t="shared" si="95"/>
        <v>70.667872889982505</v>
      </c>
      <c r="K313" s="164" t="str">
        <f t="shared" si="81"/>
        <v>1+0.0000686283886386753i</v>
      </c>
      <c r="L313" s="164" t="str">
        <f t="shared" si="82"/>
        <v>1-0.0000231059506437604i</v>
      </c>
      <c r="M313" s="164" t="str">
        <f t="shared" si="99"/>
        <v>1.00000000158572+0.0000455224379949149i</v>
      </c>
      <c r="N313" s="164" t="str">
        <f t="shared" si="83"/>
        <v>1+0.512192181598959i</v>
      </c>
      <c r="O313" s="164" t="str">
        <f t="shared" si="84"/>
        <v>0.999998516233367+0.000873273049119762i</v>
      </c>
      <c r="P313" s="164" t="str">
        <f t="shared" si="100"/>
        <v>0.999551232605207+0.51306469467441i</v>
      </c>
      <c r="Q313" s="164" t="str">
        <f t="shared" si="85"/>
        <v>69.0232720616824-35.4253336503817i</v>
      </c>
      <c r="R313" s="164" t="str">
        <f t="shared" si="86"/>
        <v>280-2033.79039409793i</v>
      </c>
      <c r="S313" s="164" t="str">
        <f t="shared" si="87"/>
        <v>-6711508.30052319i</v>
      </c>
      <c r="T313" s="164" t="str">
        <f t="shared" si="96"/>
        <v>279.830379647383-2033.18595149433i</v>
      </c>
      <c r="U313" s="164" t="str">
        <f t="shared" si="88"/>
        <v>-0.496826783708145+3.60983406531629i</v>
      </c>
    </row>
    <row r="314" spans="2:21" x14ac:dyDescent="0.2">
      <c r="B314" s="164">
        <f t="shared" si="97"/>
        <v>2.3799999999999706</v>
      </c>
      <c r="C314" s="164">
        <f t="shared" si="98"/>
        <v>239.88329190193295</v>
      </c>
      <c r="D314" s="164">
        <f t="shared" si="89"/>
        <v>0.23988329190193294</v>
      </c>
      <c r="E314" s="164">
        <f t="shared" si="90"/>
        <v>37.774391202557688</v>
      </c>
      <c r="F314" s="164">
        <f t="shared" si="91"/>
        <v>-27.437692615049805</v>
      </c>
      <c r="G314" s="164">
        <f t="shared" si="92"/>
        <v>11.133122547998028</v>
      </c>
      <c r="H314" s="164">
        <f t="shared" si="93"/>
        <v>97.92606372230189</v>
      </c>
      <c r="I314" s="164">
        <f t="shared" si="94"/>
        <v>48.907513750555715</v>
      </c>
      <c r="J314" s="164">
        <f t="shared" si="95"/>
        <v>70.488371107252078</v>
      </c>
      <c r="K314" s="164" t="str">
        <f t="shared" si="81"/>
        <v>1+0.0000694230679258474i</v>
      </c>
      <c r="L314" s="164" t="str">
        <f t="shared" si="82"/>
        <v>1-0.0000233735049423713i</v>
      </c>
      <c r="M314" s="164" t="str">
        <f t="shared" si="99"/>
        <v>1.00000000162266+0.0000460495629834761i</v>
      </c>
      <c r="N314" s="164" t="str">
        <f t="shared" si="83"/>
        <v>1+0.518123087538062i</v>
      </c>
      <c r="O314" s="164" t="str">
        <f t="shared" si="84"/>
        <v>0.999998481672002+0.000883385074448447i</v>
      </c>
      <c r="P314" s="164" t="str">
        <f t="shared" si="100"/>
        <v>0.999540779469744+0.51900568593172i</v>
      </c>
      <c r="Q314" s="164" t="str">
        <f t="shared" si="85"/>
        <v>68.6900784161784-35.6629043645615i</v>
      </c>
      <c r="R314" s="164" t="str">
        <f t="shared" si="86"/>
        <v>280-2010.50978796907i</v>
      </c>
      <c r="S314" s="164" t="str">
        <f t="shared" si="87"/>
        <v>-6634682.3002979i</v>
      </c>
      <c r="T314" s="164" t="str">
        <f t="shared" si="96"/>
        <v>279.830379636045-2009.91253309912i</v>
      </c>
      <c r="U314" s="164" t="str">
        <f t="shared" si="88"/>
        <v>-0.496826783688015+3.56851311359633i</v>
      </c>
    </row>
    <row r="315" spans="2:21" x14ac:dyDescent="0.2">
      <c r="B315" s="164">
        <f t="shared" si="97"/>
        <v>2.3849999999999705</v>
      </c>
      <c r="C315" s="164">
        <f t="shared" si="98"/>
        <v>242.66100950822525</v>
      </c>
      <c r="D315" s="164">
        <f t="shared" si="89"/>
        <v>0.24266100950822525</v>
      </c>
      <c r="E315" s="164">
        <f t="shared" si="90"/>
        <v>37.753034771271977</v>
      </c>
      <c r="F315" s="164">
        <f t="shared" si="91"/>
        <v>-27.708583955139588</v>
      </c>
      <c r="G315" s="164">
        <f t="shared" si="92"/>
        <v>11.035046854513022</v>
      </c>
      <c r="H315" s="164">
        <f t="shared" si="93"/>
        <v>98.016655670453318</v>
      </c>
      <c r="I315" s="164">
        <f t="shared" si="94"/>
        <v>48.788081625784997</v>
      </c>
      <c r="J315" s="164">
        <f t="shared" si="95"/>
        <v>70.30807171531373</v>
      </c>
      <c r="K315" s="164" t="str">
        <f t="shared" si="81"/>
        <v>1+0.0000702269491654766i</v>
      </c>
      <c r="L315" s="164" t="str">
        <f t="shared" si="82"/>
        <v>1-0.000023644157373745i</v>
      </c>
      <c r="M315" s="164" t="str">
        <f t="shared" si="99"/>
        <v>1.00000000166046+0.0000465827917917316i</v>
      </c>
      <c r="N315" s="164" t="str">
        <f t="shared" si="83"/>
        <v>1+0.524122670131207i</v>
      </c>
      <c r="O315" s="164" t="str">
        <f t="shared" si="84"/>
        <v>0.9999984463056+0.0008936141915119i</v>
      </c>
      <c r="P315" s="164" t="str">
        <f t="shared" si="100"/>
        <v>0.999530082849478+0.525015469996261i</v>
      </c>
      <c r="Q315" s="164" t="str">
        <f t="shared" si="85"/>
        <v>68.3524307158303-35.898892524183i</v>
      </c>
      <c r="R315" s="164" t="str">
        <f t="shared" si="86"/>
        <v>280-1987.49567273489i</v>
      </c>
      <c r="S315" s="164" t="str">
        <f t="shared" si="87"/>
        <v>-6558735.72002511i</v>
      </c>
      <c r="T315" s="164" t="str">
        <f t="shared" si="96"/>
        <v>279.830379624444-1986.9055264331i</v>
      </c>
      <c r="U315" s="164" t="str">
        <f t="shared" si="88"/>
        <v>-0.496826783667418+3.52766516442429i</v>
      </c>
    </row>
    <row r="316" spans="2:21" x14ac:dyDescent="0.2">
      <c r="B316" s="164">
        <f t="shared" si="97"/>
        <v>2.3899999999999704</v>
      </c>
      <c r="C316" s="164">
        <f t="shared" si="98"/>
        <v>245.47089156848631</v>
      </c>
      <c r="D316" s="164">
        <f t="shared" si="89"/>
        <v>0.24547089156848631</v>
      </c>
      <c r="E316" s="164">
        <f t="shared" si="90"/>
        <v>37.731289065205239</v>
      </c>
      <c r="F316" s="164">
        <f t="shared" si="91"/>
        <v>-27.981258403721508</v>
      </c>
      <c r="G316" s="164">
        <f t="shared" si="92"/>
        <v>10.937015101622592</v>
      </c>
      <c r="H316" s="164">
        <f t="shared" si="93"/>
        <v>98.10825555269038</v>
      </c>
      <c r="I316" s="164">
        <f t="shared" si="94"/>
        <v>48.668304166827831</v>
      </c>
      <c r="J316" s="164">
        <f t="shared" si="95"/>
        <v>70.126997148968869</v>
      </c>
      <c r="K316" s="164" t="str">
        <f t="shared" si="81"/>
        <v>1+0.0000710401389111504i</v>
      </c>
      <c r="L316" s="164" t="str">
        <f t="shared" si="82"/>
        <v>1-0.0000239179438125681i</v>
      </c>
      <c r="M316" s="164" t="str">
        <f t="shared" si="99"/>
        <v>1.00000000169913+0.0000471221950985823i</v>
      </c>
      <c r="N316" s="164" t="str">
        <f t="shared" si="83"/>
        <v>1+0.530191724616566i</v>
      </c>
      <c r="O316" s="164" t="str">
        <f t="shared" si="84"/>
        <v>0.999998410115408+0.000903961756168507i</v>
      </c>
      <c r="P316" s="164" t="str">
        <f t="shared" si="100"/>
        <v>0.999519137072918+0.531094843429081i</v>
      </c>
      <c r="Q316" s="164" t="str">
        <f t="shared" si="85"/>
        <v>68.0103303518585-36.13320333035i</v>
      </c>
      <c r="R316" s="164" t="str">
        <f t="shared" si="86"/>
        <v>280-1964.74499789935i</v>
      </c>
      <c r="S316" s="164" t="str">
        <f t="shared" si="87"/>
        <v>-6483658.49306784i</v>
      </c>
      <c r="T316" s="164" t="str">
        <f t="shared" si="96"/>
        <v>279.830379612572-1964.16188194247i</v>
      </c>
      <c r="U316" s="164" t="str">
        <f t="shared" si="88"/>
        <v>-0.49682678364634+3.48728480344876i</v>
      </c>
    </row>
    <row r="317" spans="2:21" x14ac:dyDescent="0.2">
      <c r="B317" s="164">
        <f t="shared" si="97"/>
        <v>2.3949999999999703</v>
      </c>
      <c r="C317" s="164">
        <f t="shared" si="98"/>
        <v>248.3133105295401</v>
      </c>
      <c r="D317" s="164">
        <f t="shared" si="89"/>
        <v>0.24831331052954012</v>
      </c>
      <c r="E317" s="164">
        <f t="shared" si="90"/>
        <v>37.709148986508993</v>
      </c>
      <c r="F317" s="164">
        <f t="shared" si="91"/>
        <v>-28.255703001014489</v>
      </c>
      <c r="G317" s="164">
        <f t="shared" si="92"/>
        <v>10.839028272091998</v>
      </c>
      <c r="H317" s="164">
        <f t="shared" si="93"/>
        <v>98.20087363553148</v>
      </c>
      <c r="I317" s="164">
        <f t="shared" si="94"/>
        <v>48.548177258600987</v>
      </c>
      <c r="J317" s="164">
        <f t="shared" si="95"/>
        <v>69.945170634516984</v>
      </c>
      <c r="K317" s="164" t="str">
        <f t="shared" si="81"/>
        <v>1+0.0000718627449502889i</v>
      </c>
      <c r="L317" s="164" t="str">
        <f t="shared" si="82"/>
        <v>1-0.0000241949005489366i</v>
      </c>
      <c r="M317" s="164" t="str">
        <f t="shared" si="99"/>
        <v>1.00000000173871+0.0000476678444013523i</v>
      </c>
      <c r="N317" s="164" t="str">
        <f t="shared" si="83"/>
        <v>1+0.53633105544074i</v>
      </c>
      <c r="O317" s="164" t="str">
        <f t="shared" si="84"/>
        <v>0.999998373082239+0.000914429139976758i</v>
      </c>
      <c r="P317" s="164" t="str">
        <f t="shared" si="100"/>
        <v>0.99950793633647+0.537244612014197i</v>
      </c>
      <c r="Q317" s="164" t="str">
        <f t="shared" si="85"/>
        <v>67.6637811439792-36.3657410074683i</v>
      </c>
      <c r="R317" s="164" t="str">
        <f t="shared" si="86"/>
        <v>280-1942.25474788514i</v>
      </c>
      <c r="S317" s="164" t="str">
        <f t="shared" si="87"/>
        <v>-6409440.66802096i</v>
      </c>
      <c r="T317" s="164" t="str">
        <f t="shared" si="96"/>
        <v>279.830379600423-1941.67858498177i</v>
      </c>
      <c r="U317" s="164" t="str">
        <f t="shared" si="88"/>
        <v>-0.49682678362477+3.4473666782966i</v>
      </c>
    </row>
    <row r="318" spans="2:21" x14ac:dyDescent="0.2">
      <c r="B318" s="164">
        <f t="shared" si="97"/>
        <v>2.3999999999999702</v>
      </c>
      <c r="C318" s="164">
        <f t="shared" si="98"/>
        <v>251.18864315094086</v>
      </c>
      <c r="D318" s="164">
        <f t="shared" si="89"/>
        <v>0.25118864315094086</v>
      </c>
      <c r="E318" s="164">
        <f t="shared" si="90"/>
        <v>37.68660944313212</v>
      </c>
      <c r="F318" s="164">
        <f t="shared" si="91"/>
        <v>-28.53190406099753</v>
      </c>
      <c r="G318" s="164">
        <f t="shared" si="92"/>
        <v>10.741087369716718</v>
      </c>
      <c r="H318" s="164">
        <f t="shared" si="93"/>
        <v>98.29452025723414</v>
      </c>
      <c r="I318" s="164">
        <f t="shared" si="94"/>
        <v>48.427696812848836</v>
      </c>
      <c r="J318" s="164">
        <f t="shared" si="95"/>
        <v>69.762616196236607</v>
      </c>
      <c r="K318" s="164" t="str">
        <f t="shared" si="81"/>
        <v>1+0.0000726948763184315i</v>
      </c>
      <c r="L318" s="164" t="str">
        <f t="shared" si="82"/>
        <v>1-0.0000244750642931658i</v>
      </c>
      <c r="M318" s="164" t="str">
        <f t="shared" si="99"/>
        <v>1.00000000177921+0.0000482198120252657i</v>
      </c>
      <c r="N318" s="164" t="str">
        <f t="shared" si="83"/>
        <v>1+0.542541476365379i</v>
      </c>
      <c r="O318" s="164" t="str">
        <f t="shared" si="84"/>
        <v>0.999998335186456+0.000925017730377037i</v>
      </c>
      <c r="P318" s="164" t="str">
        <f t="shared" si="100"/>
        <v>0.999496474701353+0.543465590865358i</v>
      </c>
      <c r="Q318" s="164" t="str">
        <f t="shared" si="85"/>
        <v>67.312789400965-36.5964088681112i</v>
      </c>
      <c r="R318" s="164" t="str">
        <f t="shared" si="86"/>
        <v>280-1920.02194163399i</v>
      </c>
      <c r="S318" s="164" t="str">
        <f t="shared" si="87"/>
        <v>-6336072.40739216i</v>
      </c>
      <c r="T318" s="164" t="str">
        <f t="shared" si="96"/>
        <v>279.83037958799-1919.45265541436i</v>
      </c>
      <c r="U318" s="164" t="str">
        <f t="shared" si="88"/>
        <v>-0.496826783602696+3.4079054978636i</v>
      </c>
    </row>
    <row r="319" spans="2:21" x14ac:dyDescent="0.2">
      <c r="B319" s="164">
        <f t="shared" si="97"/>
        <v>2.4049999999999701</v>
      </c>
      <c r="C319" s="164">
        <f t="shared" si="98"/>
        <v>254.09727055491317</v>
      </c>
      <c r="D319" s="164">
        <f t="shared" si="89"/>
        <v>0.25409727055491316</v>
      </c>
      <c r="E319" s="164">
        <f t="shared" si="90"/>
        <v>37.663665351706086</v>
      </c>
      <c r="F319" s="164">
        <f t="shared" si="91"/>
        <v>-28.809847164786213</v>
      </c>
      <c r="G319" s="164">
        <f t="shared" si="92"/>
        <v>10.64319341972846</v>
      </c>
      <c r="H319" s="164">
        <f t="shared" si="93"/>
        <v>98.389205827096632</v>
      </c>
      <c r="I319" s="164">
        <f t="shared" si="94"/>
        <v>48.306858771434548</v>
      </c>
      <c r="J319" s="164">
        <f t="shared" si="95"/>
        <v>69.579358662310426</v>
      </c>
      <c r="K319" s="164" t="str">
        <f t="shared" si="81"/>
        <v>1+0.0000735366433136898i</v>
      </c>
      <c r="L319" s="164" t="str">
        <f t="shared" si="82"/>
        <v>1-0.0000247584721806566i</v>
      </c>
      <c r="M319" s="164" t="str">
        <f t="shared" si="99"/>
        <v>1.00000000182065+0.0000487781711330332i</v>
      </c>
      <c r="N319" s="164" t="str">
        <f t="shared" si="83"/>
        <v>1+0.54882381057505i</v>
      </c>
      <c r="O319" s="164" t="str">
        <f t="shared" si="84"/>
        <v>0.999998296407967+0.000935728930875533i</v>
      </c>
      <c r="P319" s="164" t="str">
        <f t="shared" si="100"/>
        <v>0.999484746090459+0.549758604534054i</v>
      </c>
      <c r="Q319" s="164" t="str">
        <f t="shared" si="85"/>
        <v>66.9573639796049-36.8251093811735i</v>
      </c>
      <c r="R319" s="164" t="str">
        <f t="shared" si="86"/>
        <v>280-1898.0436322115i</v>
      </c>
      <c r="S319" s="164" t="str">
        <f t="shared" si="87"/>
        <v>-6263543.98629795i</v>
      </c>
      <c r="T319" s="164" t="str">
        <f t="shared" si="96"/>
        <v>279.83037957527-1897.48114721737i</v>
      </c>
      <c r="U319" s="164" t="str">
        <f t="shared" si="88"/>
        <v>-0.496826783580112+3.36889603161307i</v>
      </c>
    </row>
    <row r="320" spans="2:21" x14ac:dyDescent="0.2">
      <c r="B320" s="164">
        <f t="shared" si="97"/>
        <v>2.4099999999999699</v>
      </c>
      <c r="C320" s="164">
        <f t="shared" si="98"/>
        <v>257.03957827686884</v>
      </c>
      <c r="D320" s="164">
        <f t="shared" si="89"/>
        <v>0.25703957827686885</v>
      </c>
      <c r="E320" s="164">
        <f t="shared" si="90"/>
        <v>37.640311640496257</v>
      </c>
      <c r="F320" s="164">
        <f t="shared" si="91"/>
        <v>-29.089517154536189</v>
      </c>
      <c r="G320" s="164">
        <f t="shared" si="92"/>
        <v>10.545347469206945</v>
      </c>
      <c r="H320" s="164">
        <f t="shared" si="93"/>
        <v>98.484940824704637</v>
      </c>
      <c r="I320" s="164">
        <f t="shared" si="94"/>
        <v>48.185659109703202</v>
      </c>
      <c r="J320" s="164">
        <f t="shared" si="95"/>
        <v>69.395423670168441</v>
      </c>
      <c r="K320" s="164" t="str">
        <f t="shared" si="81"/>
        <v>1+0.0000743881575113671i</v>
      </c>
      <c r="L320" s="164" t="str">
        <f t="shared" si="82"/>
        <v>1-0.0000250451617768175i</v>
      </c>
      <c r="M320" s="164" t="str">
        <f t="shared" si="99"/>
        <v>1.00000000186306+0.0000493429957345496i</v>
      </c>
      <c r="N320" s="164" t="str">
        <f t="shared" si="83"/>
        <v>1+0.555178890786347i</v>
      </c>
      <c r="O320" s="164" t="str">
        <f t="shared" si="84"/>
        <v>0.999998256726211+0.00094656416123027i</v>
      </c>
      <c r="P320" s="164" t="str">
        <f t="shared" si="100"/>
        <v>0.999472744285121+0.556124487118769i</v>
      </c>
      <c r="Q320" s="164" t="str">
        <f t="shared" si="85"/>
        <v>66.597516341879-37.0517442432899i</v>
      </c>
      <c r="R320" s="164" t="str">
        <f t="shared" si="86"/>
        <v>280-1876.31690641658i</v>
      </c>
      <c r="S320" s="164" t="str">
        <f t="shared" si="87"/>
        <v>-6191845.79117471i</v>
      </c>
      <c r="T320" s="164" t="str">
        <f t="shared" si="96"/>
        <v>279.830379562252-1875.76114809115i</v>
      </c>
      <c r="U320" s="164" t="str">
        <f t="shared" si="88"/>
        <v>-0.496826783556999+3.33033310888245i</v>
      </c>
    </row>
    <row r="321" spans="2:21" x14ac:dyDescent="0.2">
      <c r="B321" s="164">
        <f t="shared" si="97"/>
        <v>2.4149999999999698</v>
      </c>
      <c r="C321" s="164">
        <f t="shared" si="98"/>
        <v>260.01595631650918</v>
      </c>
      <c r="D321" s="164">
        <f t="shared" si="89"/>
        <v>0.2600159563165092</v>
      </c>
      <c r="E321" s="164">
        <f t="shared" si="90"/>
        <v>37.616543252417628</v>
      </c>
      <c r="F321" s="164">
        <f t="shared" si="91"/>
        <v>-29.370898127898577</v>
      </c>
      <c r="G321" s="164">
        <f t="shared" si="92"/>
        <v>10.447550587498053</v>
      </c>
      <c r="H321" s="164">
        <f t="shared" si="93"/>
        <v>98.581735799121446</v>
      </c>
      <c r="I321" s="164">
        <f t="shared" si="94"/>
        <v>48.064093839915685</v>
      </c>
      <c r="J321" s="164">
        <f t="shared" si="95"/>
        <v>69.210837671222862</v>
      </c>
      <c r="K321" s="164" t="str">
        <f t="shared" si="81"/>
        <v>1+0.000075249531778748i</v>
      </c>
      <c r="L321" s="164" t="str">
        <f t="shared" si="82"/>
        <v>1-0.0000253351710820438i</v>
      </c>
      <c r="M321" s="164" t="str">
        <f t="shared" si="99"/>
        <v>1.00000000190646+0.0000499143606967042i</v>
      </c>
      <c r="N321" s="164" t="str">
        <f t="shared" si="83"/>
        <v>1+0.561607559358268i</v>
      </c>
      <c r="O321" s="164" t="str">
        <f t="shared" si="84"/>
        <v>0.999998216120148+0.000957524857639294i</v>
      </c>
      <c r="P321" s="164" t="str">
        <f t="shared" si="100"/>
        <v>0.999460462921824+0.562564082375497i</v>
      </c>
      <c r="Q321" s="164" t="str">
        <f t="shared" si="85"/>
        <v>66.2332606101751-37.2762144534942i</v>
      </c>
      <c r="R321" s="164" t="str">
        <f t="shared" si="86"/>
        <v>280-1854.83888439525i</v>
      </c>
      <c r="S321" s="164" t="str">
        <f t="shared" si="87"/>
        <v>-6120968.31850431i</v>
      </c>
      <c r="T321" s="164" t="str">
        <f t="shared" si="96"/>
        <v>279.830379548931-1854.28977907335i</v>
      </c>
      <c r="U321" s="164" t="str">
        <f t="shared" si="88"/>
        <v>-0.496826783533348+3.2922116181981i</v>
      </c>
    </row>
    <row r="322" spans="2:21" x14ac:dyDescent="0.2">
      <c r="B322" s="164">
        <f t="shared" si="97"/>
        <v>2.4199999999999697</v>
      </c>
      <c r="C322" s="164">
        <f t="shared" si="98"/>
        <v>263.02679918951998</v>
      </c>
      <c r="D322" s="164">
        <f t="shared" si="89"/>
        <v>0.26302679918951999</v>
      </c>
      <c r="E322" s="164">
        <f t="shared" si="90"/>
        <v>37.592355148112553</v>
      </c>
      <c r="F322" s="164">
        <f t="shared" si="91"/>
        <v>-29.653973433052325</v>
      </c>
      <c r="G322" s="164">
        <f t="shared" si="92"/>
        <v>10.349803866637277</v>
      </c>
      <c r="H322" s="164">
        <f t="shared" si="93"/>
        <v>98.67960136801959</v>
      </c>
      <c r="I322" s="164">
        <f t="shared" si="94"/>
        <v>47.942159014749834</v>
      </c>
      <c r="J322" s="164">
        <f t="shared" si="95"/>
        <v>69.025627934967261</v>
      </c>
      <c r="K322" s="164" t="str">
        <f t="shared" si="81"/>
        <v>1+0.0000761208802900588i</v>
      </c>
      <c r="L322" s="164" t="str">
        <f t="shared" si="82"/>
        <v>1-0.0000256285385367551i</v>
      </c>
      <c r="M322" s="164" t="str">
        <f t="shared" si="99"/>
        <v>1.00000000195087+0.0000504923417533037i</v>
      </c>
      <c r="N322" s="164" t="str">
        <f t="shared" si="83"/>
        <v>1+0.568110668403871i</v>
      </c>
      <c r="O322" s="164" t="str">
        <f t="shared" si="84"/>
        <v>0.999998174568248+0.000968612472931044i</v>
      </c>
      <c r="P322" s="164" t="str">
        <f t="shared" si="100"/>
        <v>0.999447895488827+0.569078243829549i</v>
      </c>
      <c r="Q322" s="164" t="str">
        <f t="shared" si="85"/>
        <v>65.8646136203669-37.498420391084i</v>
      </c>
      <c r="R322" s="164" t="str">
        <f t="shared" si="86"/>
        <v>280-1833.60671925894i</v>
      </c>
      <c r="S322" s="164" t="str">
        <f t="shared" si="87"/>
        <v>-6050902.17355451i</v>
      </c>
      <c r="T322" s="164" t="str">
        <f t="shared" si="96"/>
        <v>279.830379535299-1833.06419415726i</v>
      </c>
      <c r="U322" s="164" t="str">
        <f t="shared" si="88"/>
        <v>-0.496826783509145+3.25452650659773i</v>
      </c>
    </row>
    <row r="323" spans="2:21" x14ac:dyDescent="0.2">
      <c r="B323" s="164">
        <f t="shared" si="97"/>
        <v>2.4249999999999696</v>
      </c>
      <c r="C323" s="164">
        <f t="shared" si="98"/>
        <v>266.07250597986251</v>
      </c>
      <c r="D323" s="164">
        <f t="shared" si="89"/>
        <v>0.26607250597986254</v>
      </c>
      <c r="E323" s="164">
        <f t="shared" si="90"/>
        <v>37.567742309088288</v>
      </c>
      <c r="F323" s="164">
        <f t="shared" si="91"/>
        <v>-29.938725664335735</v>
      </c>
      <c r="G323" s="164">
        <f t="shared" si="92"/>
        <v>10.252108421778987</v>
      </c>
      <c r="H323" s="164">
        <f t="shared" si="93"/>
        <v>98.778548216752142</v>
      </c>
      <c r="I323" s="164">
        <f t="shared" si="94"/>
        <v>47.819850730867273</v>
      </c>
      <c r="J323" s="164">
        <f t="shared" si="95"/>
        <v>68.839822552416408</v>
      </c>
      <c r="K323" s="164" t="str">
        <f t="shared" si="81"/>
        <v>1+0.0000770023185416008i</v>
      </c>
      <c r="L323" s="164" t="str">
        <f t="shared" si="82"/>
        <v>1-0.0000259253030264895i</v>
      </c>
      <c r="M323" s="164" t="str">
        <f t="shared" si="99"/>
        <v>1.00000000199631+0.0000510770155151113i</v>
      </c>
      <c r="N323" s="164" t="str">
        <f t="shared" si="83"/>
        <v>1+0.574689079903214i</v>
      </c>
      <c r="O323" s="164" t="str">
        <f t="shared" si="84"/>
        <v>0.999998132048481+0.000979828476756916i</v>
      </c>
      <c r="P323" s="164" t="str">
        <f t="shared" si="100"/>
        <v>0.999435035322711+0.575667834888631i</v>
      </c>
      <c r="Q323" s="164" t="str">
        <f t="shared" si="85"/>
        <v>65.4915949725769-37.7182618966443i</v>
      </c>
      <c r="R323" s="164" t="str">
        <f t="shared" si="86"/>
        <v>280-1812.61759670719i</v>
      </c>
      <c r="S323" s="164" t="str">
        <f t="shared" si="87"/>
        <v>-5981638.06913373i</v>
      </c>
      <c r="T323" s="164" t="str">
        <f t="shared" si="96"/>
        <v>279.83037952135-1812.08157991461i</v>
      </c>
      <c r="U323" s="164" t="str">
        <f t="shared" si="88"/>
        <v>-0.496826783484379+3.21727277896065i</v>
      </c>
    </row>
    <row r="324" spans="2:21" x14ac:dyDescent="0.2">
      <c r="B324" s="164">
        <f t="shared" si="97"/>
        <v>2.4299999999999695</v>
      </c>
      <c r="C324" s="164">
        <f t="shared" si="98"/>
        <v>269.15348039267292</v>
      </c>
      <c r="D324" s="164">
        <f t="shared" si="89"/>
        <v>0.26915348039267289</v>
      </c>
      <c r="E324" s="164">
        <f t="shared" si="90"/>
        <v>37.542699740910912</v>
      </c>
      <c r="F324" s="164">
        <f t="shared" si="91"/>
        <v>-30.22513665850358</v>
      </c>
      <c r="G324" s="164">
        <f t="shared" si="92"/>
        <v>10.15446539163122</v>
      </c>
      <c r="H324" s="164">
        <f t="shared" si="93"/>
        <v>98.87858709736193</v>
      </c>
      <c r="I324" s="164">
        <f t="shared" si="94"/>
        <v>47.697165132542132</v>
      </c>
      <c r="J324" s="164">
        <f t="shared" si="95"/>
        <v>68.653450438858357</v>
      </c>
      <c r="K324" s="164" t="str">
        <f t="shared" si="81"/>
        <v>1+0.0000778939633670594i</v>
      </c>
      <c r="L324" s="164" t="str">
        <f t="shared" si="82"/>
        <v>1-0.0000262255038870587i</v>
      </c>
      <c r="M324" s="164" t="str">
        <f t="shared" si="99"/>
        <v>1.00000000204281+0.0000516684594800007i</v>
      </c>
      <c r="N324" s="164" t="str">
        <f t="shared" si="83"/>
        <v>1+0.581343665817616i</v>
      </c>
      <c r="O324" s="164" t="str">
        <f t="shared" si="84"/>
        <v>0.9999980885383+0.000991174355786069i</v>
      </c>
      <c r="P324" s="164" t="str">
        <f t="shared" si="100"/>
        <v>0.999421875604843+0.58233372895725i</v>
      </c>
      <c r="Q324" s="164" t="str">
        <f t="shared" si="85"/>
        <v>65.1142270794365-37.9356383561745i</v>
      </c>
      <c r="R324" s="164" t="str">
        <f t="shared" si="86"/>
        <v>280-1791.86873465451i</v>
      </c>
      <c r="S324" s="164" t="str">
        <f t="shared" si="87"/>
        <v>-5913166.82435989i</v>
      </c>
      <c r="T324" s="164" t="str">
        <f t="shared" si="96"/>
        <v>279.830379507078-1791.3391551226i</v>
      </c>
      <c r="U324" s="164" t="str">
        <f t="shared" si="88"/>
        <v>-0.49682678345904+3.1804454973456i</v>
      </c>
    </row>
    <row r="325" spans="2:21" x14ac:dyDescent="0.2">
      <c r="B325" s="164">
        <f t="shared" si="97"/>
        <v>2.4349999999999694</v>
      </c>
      <c r="C325" s="164">
        <f t="shared" si="98"/>
        <v>272.27013080777209</v>
      </c>
      <c r="D325" s="164">
        <f t="shared" si="89"/>
        <v>0.27227013080777207</v>
      </c>
      <c r="E325" s="164">
        <f t="shared" si="90"/>
        <v>37.517222476453043</v>
      </c>
      <c r="F325" s="164">
        <f t="shared" si="91"/>
        <v>-30.513187491629651</v>
      </c>
      <c r="G325" s="164">
        <f t="shared" si="92"/>
        <v>10.056875938896347</v>
      </c>
      <c r="H325" s="164">
        <f t="shared" si="93"/>
        <v>98.97972882752552</v>
      </c>
      <c r="I325" s="164">
        <f t="shared" si="94"/>
        <v>47.57409841534939</v>
      </c>
      <c r="J325" s="164">
        <f t="shared" si="95"/>
        <v>68.466541335895869</v>
      </c>
      <c r="K325" s="164" t="str">
        <f t="shared" si="81"/>
        <v>1+0.0000787959329529904i</v>
      </c>
      <c r="L325" s="164" t="str">
        <f t="shared" si="82"/>
        <v>1-0.0000265291809097617i</v>
      </c>
      <c r="M325" s="164" t="str">
        <f t="shared" si="99"/>
        <v>1.00000000209039+0.0000522667520432287i</v>
      </c>
      <c r="N325" s="164" t="str">
        <f t="shared" si="83"/>
        <v>1+0.588075308205232i</v>
      </c>
      <c r="O325" s="164" t="str">
        <f t="shared" si="84"/>
        <v>0.999998044014638+0.00100265161390248i</v>
      </c>
      <c r="P325" s="164" t="str">
        <f t="shared" si="100"/>
        <v>0.99940840935777+0.58907680955244i</v>
      </c>
      <c r="Q325" s="164" t="str">
        <f t="shared" si="85"/>
        <v>64.7325352116658-38.1504487882493i</v>
      </c>
      <c r="R325" s="164" t="str">
        <f t="shared" si="86"/>
        <v>280-1771.35738286173i</v>
      </c>
      <c r="S325" s="164" t="str">
        <f t="shared" si="87"/>
        <v>-5845479.36344371i</v>
      </c>
      <c r="T325" s="164" t="str">
        <f t="shared" si="96"/>
        <v>279.830379492472-1770.83417039529i</v>
      </c>
      <c r="U325" s="164" t="str">
        <f t="shared" si="88"/>
        <v>-0.496826783433108+3.14403978033627i</v>
      </c>
    </row>
    <row r="326" spans="2:21" x14ac:dyDescent="0.2">
      <c r="B326" s="164">
        <f t="shared" si="97"/>
        <v>2.4399999999999693</v>
      </c>
      <c r="C326" s="164">
        <f t="shared" si="98"/>
        <v>275.42287033379728</v>
      </c>
      <c r="D326" s="164">
        <f t="shared" si="89"/>
        <v>0.27542287033379725</v>
      </c>
      <c r="E326" s="164">
        <f t="shared" si="90"/>
        <v>37.491305579192343</v>
      </c>
      <c r="F326" s="164">
        <f t="shared" si="91"/>
        <v>-30.802858476681305</v>
      </c>
      <c r="G326" s="164">
        <f t="shared" si="92"/>
        <v>9.9593412507173955</v>
      </c>
      <c r="H326" s="164">
        <f t="shared" si="93"/>
        <v>99.081984289431318</v>
      </c>
      <c r="I326" s="164">
        <f t="shared" si="94"/>
        <v>47.450646829909736</v>
      </c>
      <c r="J326" s="164">
        <f t="shared" si="95"/>
        <v>68.27912581275001</v>
      </c>
      <c r="K326" s="164" t="str">
        <f t="shared" si="81"/>
        <v>1+0.0000797083468544855i</v>
      </c>
      <c r="L326" s="164" t="str">
        <f t="shared" si="82"/>
        <v>1-0.0000268363743466588i</v>
      </c>
      <c r="M326" s="164" t="str">
        <f t="shared" si="99"/>
        <v>1.00000000213908+0.0000528719725078267i</v>
      </c>
      <c r="N326" s="164" t="str">
        <f t="shared" si="83"/>
        <v>1+0.594884899337971i</v>
      </c>
      <c r="O326" s="164" t="str">
        <f t="shared" si="84"/>
        <v>0.999997998453886+0.00101426177240427i</v>
      </c>
      <c r="P326" s="164" t="str">
        <f t="shared" si="100"/>
        <v>0.999394629441507+0.595897970420817i</v>
      </c>
      <c r="Q326" s="164" t="str">
        <f t="shared" si="85"/>
        <v>64.3465475407913-38.3625919341417i</v>
      </c>
      <c r="R326" s="164" t="str">
        <f t="shared" si="86"/>
        <v>280-1751.08082257138i</v>
      </c>
      <c r="S326" s="164" t="str">
        <f t="shared" si="87"/>
        <v>-5778566.71448557i</v>
      </c>
      <c r="T326" s="164" t="str">
        <f t="shared" si="96"/>
        <v>279.830379477526-1750.56390781916i</v>
      </c>
      <c r="U326" s="164" t="str">
        <f t="shared" si="88"/>
        <v>-0.496826783406572+3.10805080239432i</v>
      </c>
    </row>
    <row r="327" spans="2:21" x14ac:dyDescent="0.2">
      <c r="B327" s="164">
        <f t="shared" si="97"/>
        <v>2.4449999999999692</v>
      </c>
      <c r="C327" s="164">
        <f t="shared" si="98"/>
        <v>278.61211686295741</v>
      </c>
      <c r="D327" s="164">
        <f t="shared" si="89"/>
        <v>0.27861211686295739</v>
      </c>
      <c r="E327" s="164">
        <f t="shared" si="90"/>
        <v>37.46494414655713</v>
      </c>
      <c r="F327" s="164">
        <f t="shared" si="91"/>
        <v>-31.094129161783798</v>
      </c>
      <c r="G327" s="164">
        <f t="shared" si="92"/>
        <v>9.8618625391295964</v>
      </c>
      <c r="H327" s="164">
        <f t="shared" si="93"/>
        <v>99.185364428588628</v>
      </c>
      <c r="I327" s="164">
        <f t="shared" si="94"/>
        <v>47.326806685686726</v>
      </c>
      <c r="J327" s="164">
        <f t="shared" si="95"/>
        <v>68.09123526680483</v>
      </c>
      <c r="K327" s="164" t="str">
        <f t="shared" si="81"/>
        <v>1+0.0000806313260110192i</v>
      </c>
      <c r="L327" s="164" t="str">
        <f t="shared" si="82"/>
        <v>1-0.0000271471249159075i</v>
      </c>
      <c r="M327" s="164" t="str">
        <f t="shared" si="99"/>
        <v>1.00000000218891+0.0000534842010951117i</v>
      </c>
      <c r="N327" s="164" t="str">
        <f t="shared" si="83"/>
        <v>1+0.601773341819759i</v>
      </c>
      <c r="O327" s="164" t="str">
        <f t="shared" si="84"/>
        <v>0.999997951831887+0.00102600637020539i</v>
      </c>
      <c r="P327" s="164" t="str">
        <f t="shared" si="100"/>
        <v>0.99938052854976+0.602798115656994i</v>
      </c>
      <c r="Q327" s="164" t="str">
        <f t="shared" si="85"/>
        <v>63.9562951788212-38.5719663508134i</v>
      </c>
      <c r="R327" s="164" t="str">
        <f t="shared" si="86"/>
        <v>280-1731.03636614736i</v>
      </c>
      <c r="S327" s="164" t="str">
        <f t="shared" si="87"/>
        <v>-5712420.00828627i</v>
      </c>
      <c r="T327" s="164" t="str">
        <f t="shared" si="96"/>
        <v>279.830379462232-1730.52568059287i</v>
      </c>
      <c r="U327" s="164" t="str">
        <f t="shared" si="88"/>
        <v>-0.496826783379418+3.07247379321971i</v>
      </c>
    </row>
    <row r="328" spans="2:21" x14ac:dyDescent="0.2">
      <c r="B328" s="164">
        <f t="shared" si="97"/>
        <v>2.4499999999999691</v>
      </c>
      <c r="C328" s="164">
        <f t="shared" si="98"/>
        <v>281.83829312642553</v>
      </c>
      <c r="D328" s="164">
        <f t="shared" si="89"/>
        <v>0.2818382931264255</v>
      </c>
      <c r="E328" s="164">
        <f t="shared" si="90"/>
        <v>37.438133313315205</v>
      </c>
      <c r="F328" s="164">
        <f t="shared" si="91"/>
        <v>-31.386978329199525</v>
      </c>
      <c r="G328" s="164">
        <f t="shared" si="92"/>
        <v>9.7644410415174612</v>
      </c>
      <c r="H328" s="164">
        <f t="shared" si="93"/>
        <v>99.289880252565837</v>
      </c>
      <c r="I328" s="164">
        <f t="shared" si="94"/>
        <v>47.202574354832663</v>
      </c>
      <c r="J328" s="164">
        <f t="shared" si="95"/>
        <v>67.902901923366315</v>
      </c>
      <c r="K328" s="164" t="str">
        <f t="shared" si="81"/>
        <v>1+0.0000815649927624787i</v>
      </c>
      <c r="L328" s="164" t="str">
        <f t="shared" si="82"/>
        <v>1-0.000027461473807159i</v>
      </c>
      <c r="M328" s="164" t="str">
        <f t="shared" si="99"/>
        <v>1.00000000223989+0.0000541035189553197i</v>
      </c>
      <c r="N328" s="164" t="str">
        <f t="shared" si="83"/>
        <v>1+0.608741548706187i</v>
      </c>
      <c r="O328" s="164" t="str">
        <f t="shared" si="84"/>
        <v>0.999997904123923+0.00103788696403955i</v>
      </c>
      <c r="P328" s="164" t="str">
        <f t="shared" si="100"/>
        <v>0.999366099206052+0.609778159823377i</v>
      </c>
      <c r="Q328" s="164" t="str">
        <f t="shared" si="85"/>
        <v>63.5618122146956-38.7784705066761i</v>
      </c>
      <c r="R328" s="164" t="str">
        <f t="shared" si="86"/>
        <v>280-1711.22135671867i</v>
      </c>
      <c r="S328" s="164" t="str">
        <f t="shared" si="87"/>
        <v>-5647030.47717162i</v>
      </c>
      <c r="T328" s="164" t="str">
        <f t="shared" si="96"/>
        <v>279.83037944658-1710.71683267109i</v>
      </c>
      <c r="U328" s="164" t="str">
        <f t="shared" si="88"/>
        <v>-0.496826783351628+3.03730403711837i</v>
      </c>
    </row>
    <row r="329" spans="2:21" x14ac:dyDescent="0.2">
      <c r="B329" s="164">
        <f t="shared" si="97"/>
        <v>2.454999999999969</v>
      </c>
      <c r="C329" s="164">
        <f t="shared" si="98"/>
        <v>285.10182675037083</v>
      </c>
      <c r="D329" s="164">
        <f t="shared" si="89"/>
        <v>0.28510182675037082</v>
      </c>
      <c r="E329" s="164">
        <f t="shared" si="90"/>
        <v>37.410868255003557</v>
      </c>
      <c r="F329" s="164">
        <f t="shared" si="91"/>
        <v>-31.681383995040214</v>
      </c>
      <c r="G329" s="164">
        <f t="shared" si="92"/>
        <v>9.6670780210777192</v>
      </c>
      <c r="H329" s="164">
        <f t="shared" si="93"/>
        <v>99.395542829655398</v>
      </c>
      <c r="I329" s="164">
        <f t="shared" si="94"/>
        <v>47.077946276081278</v>
      </c>
      <c r="J329" s="164">
        <f t="shared" si="95"/>
        <v>67.714158834615176</v>
      </c>
      <c r="K329" s="164" t="str">
        <f t="shared" si="81"/>
        <v>1+0.0000825094708653808i</v>
      </c>
      <c r="L329" s="164" t="str">
        <f t="shared" si="82"/>
        <v>1-0.0000277794626870184i</v>
      </c>
      <c r="M329" s="164" t="str">
        <f t="shared" si="99"/>
        <v>1.00000000229207+0.0000547300081783624i</v>
      </c>
      <c r="N329" s="164" t="str">
        <f t="shared" si="83"/>
        <v>1+0.61579044362553i</v>
      </c>
      <c r="O329" s="164" t="str">
        <f t="shared" si="84"/>
        <v>0.999997855304698+0.00104990512866659i</v>
      </c>
      <c r="P329" s="164" t="str">
        <f t="shared" si="100"/>
        <v>0.999351333759752+0.616839028071325i</v>
      </c>
      <c r="Q329" s="164" t="str">
        <f t="shared" si="85"/>
        <v>63.163135747347-38.9820028800164i</v>
      </c>
      <c r="R329" s="164" t="str">
        <f t="shared" si="86"/>
        <v>280-1691.63316782729i</v>
      </c>
      <c r="S329" s="164" t="str">
        <f t="shared" si="87"/>
        <v>-5582389.45383005i</v>
      </c>
      <c r="T329" s="164" t="str">
        <f t="shared" si="96"/>
        <v>279.830379430564-1691.13473841251i</v>
      </c>
      <c r="U329" s="164" t="str">
        <f t="shared" si="88"/>
        <v>-0.496826783323193+3.00253687237729i</v>
      </c>
    </row>
    <row r="330" spans="2:21" x14ac:dyDescent="0.2">
      <c r="B330" s="164">
        <f t="shared" si="97"/>
        <v>2.4599999999999689</v>
      </c>
      <c r="C330" s="164">
        <f t="shared" si="98"/>
        <v>288.40315031263998</v>
      </c>
      <c r="D330" s="164">
        <f t="shared" si="89"/>
        <v>0.28840315031263997</v>
      </c>
      <c r="E330" s="164">
        <f t="shared" si="90"/>
        <v>37.383144191392496</v>
      </c>
      <c r="F330" s="164">
        <f t="shared" si="91"/>
        <v>-31.977323409732193</v>
      </c>
      <c r="G330" s="164">
        <f t="shared" si="92"/>
        <v>9.5697747672865301</v>
      </c>
      <c r="H330" s="164">
        <f t="shared" si="93"/>
        <v>99.502363287463737</v>
      </c>
      <c r="I330" s="164">
        <f t="shared" si="94"/>
        <v>46.952918958679028</v>
      </c>
      <c r="J330" s="164">
        <f t="shared" si="95"/>
        <v>67.525039877731544</v>
      </c>
      <c r="K330" s="164" t="str">
        <f t="shared" si="81"/>
        <v>1+0.0000834648855092748i</v>
      </c>
      <c r="L330" s="164" t="str">
        <f t="shared" si="82"/>
        <v>1-0.0000281011337045673i</v>
      </c>
      <c r="M330" s="164" t="str">
        <f t="shared" si="99"/>
        <v>1.00000000234546+0.0000553637518047075i</v>
      </c>
      <c r="N330" s="164" t="str">
        <f t="shared" si="83"/>
        <v>1+0.622920960901174i</v>
      </c>
      <c r="O330" s="164" t="str">
        <f t="shared" si="84"/>
        <v>0.999997805348327+0.00106206245708122i</v>
      </c>
      <c r="P330" s="164" t="str">
        <f t="shared" si="100"/>
        <v>0.999336224382025+0.623981656263726i</v>
      </c>
      <c r="Q330" s="164" t="str">
        <f t="shared" si="85"/>
        <v>62.7603059151799-39.182462059952i</v>
      </c>
      <c r="R330" s="164" t="str">
        <f t="shared" si="86"/>
        <v>280-1672.26920307999i</v>
      </c>
      <c r="S330" s="164" t="str">
        <f t="shared" si="87"/>
        <v>-5518488.37016395i</v>
      </c>
      <c r="T330" s="164" t="str">
        <f t="shared" si="96"/>
        <v>279.830379414178-1671.77680223173i</v>
      </c>
      <c r="U330" s="164" t="str">
        <f t="shared" si="88"/>
        <v>-0.4968267832941+2.9681676906464i</v>
      </c>
    </row>
    <row r="331" spans="2:21" x14ac:dyDescent="0.2">
      <c r="B331" s="164">
        <f t="shared" si="97"/>
        <v>2.4649999999999688</v>
      </c>
      <c r="C331" s="164">
        <f t="shared" si="98"/>
        <v>291.74270140009583</v>
      </c>
      <c r="D331" s="164">
        <f t="shared" si="89"/>
        <v>0.29174270140009584</v>
      </c>
      <c r="E331" s="164">
        <f t="shared" si="90"/>
        <v>37.354956389982647</v>
      </c>
      <c r="F331" s="164">
        <f t="shared" si="91"/>
        <v>-32.27477305925504</v>
      </c>
      <c r="G331" s="164">
        <f t="shared" si="92"/>
        <v>9.4725325963729841</v>
      </c>
      <c r="H331" s="164">
        <f t="shared" si="93"/>
        <v>99.610352811422572</v>
      </c>
      <c r="I331" s="164">
        <f t="shared" si="94"/>
        <v>46.827488986355633</v>
      </c>
      <c r="J331" s="164">
        <f t="shared" si="95"/>
        <v>67.335579752167533</v>
      </c>
      <c r="K331" s="164" t="str">
        <f t="shared" si="81"/>
        <v>1+0.0000844313633333371i</v>
      </c>
      <c r="L331" s="164" t="str">
        <f t="shared" si="82"/>
        <v>1-0.0000284265294969506i</v>
      </c>
      <c r="M331" s="164" t="str">
        <f t="shared" si="99"/>
        <v>1.00000000240009+0.0000560048338363865i</v>
      </c>
      <c r="N331" s="164" t="str">
        <f t="shared" si="83"/>
        <v>1+0.630134045675461i</v>
      </c>
      <c r="O331" s="164" t="str">
        <f t="shared" si="84"/>
        <v>0.999997754228323+0.00107436056072415i</v>
      </c>
      <c r="P331" s="164" t="str">
        <f t="shared" si="100"/>
        <v>0.99932076306168+0.631206991098993i</v>
      </c>
      <c r="Q331" s="164" t="str">
        <f t="shared" si="85"/>
        <v>62.3533659218188-39.3797468497997i</v>
      </c>
      <c r="R331" s="164" t="str">
        <f t="shared" si="86"/>
        <v>280-1653.12689580422i</v>
      </c>
      <c r="S331" s="164" t="str">
        <f t="shared" si="87"/>
        <v>-5455318.75615392i</v>
      </c>
      <c r="T331" s="164" t="str">
        <f t="shared" si="96"/>
        <v>279.830379397408-1652.64045825529i</v>
      </c>
      <c r="U331" s="164" t="str">
        <f t="shared" si="88"/>
        <v>-0.496826783264326+2.93419193632792i</v>
      </c>
    </row>
    <row r="332" spans="2:21" x14ac:dyDescent="0.2">
      <c r="B332" s="164">
        <f t="shared" si="97"/>
        <v>2.4699999999999687</v>
      </c>
      <c r="C332" s="164">
        <f t="shared" si="98"/>
        <v>295.12092266661745</v>
      </c>
      <c r="D332" s="164">
        <f t="shared" si="89"/>
        <v>0.29512092266661744</v>
      </c>
      <c r="E332" s="164">
        <f t="shared" si="90"/>
        <v>37.326300169528658</v>
      </c>
      <c r="F332" s="164">
        <f t="shared" si="91"/>
        <v>-32.573708667168539</v>
      </c>
      <c r="G332" s="164">
        <f t="shared" si="92"/>
        <v>9.375352851796686</v>
      </c>
      <c r="H332" s="164">
        <f t="shared" si="93"/>
        <v>99.719522643221524</v>
      </c>
      <c r="I332" s="164">
        <f t="shared" si="94"/>
        <v>46.701653021325342</v>
      </c>
      <c r="J332" s="164">
        <f t="shared" si="95"/>
        <v>67.145813976052978</v>
      </c>
      <c r="K332" s="164" t="str">
        <f t="shared" si="81"/>
        <v>1+0.0000854090324431564i</v>
      </c>
      <c r="L332" s="164" t="str">
        <f t="shared" si="82"/>
        <v>1-0.0000287556931950282i</v>
      </c>
      <c r="M332" s="164" t="str">
        <f t="shared" si="99"/>
        <v>1.000000002456+0.0000566533392481282i</v>
      </c>
      <c r="N332" s="164" t="str">
        <f t="shared" si="83"/>
        <v>1+0.637430654034965i</v>
      </c>
      <c r="O332" s="164" t="str">
        <f t="shared" si="84"/>
        <v>0.99999770191758+0.00108680106969569i</v>
      </c>
      <c r="P332" s="164" t="str">
        <f t="shared" si="100"/>
        <v>0.999304941600918+0.638515990236481i</v>
      </c>
      <c r="Q332" s="164" t="str">
        <f t="shared" si="85"/>
        <v>61.9423620579479-39.5737563726992i</v>
      </c>
      <c r="R332" s="164" t="str">
        <f t="shared" si="86"/>
        <v>280-1634.20370870788i</v>
      </c>
      <c r="S332" s="164" t="str">
        <f t="shared" si="87"/>
        <v>-5392872.23873601i</v>
      </c>
      <c r="T332" s="164" t="str">
        <f t="shared" si="96"/>
        <v>279.830379380246-1633.72316998149i</v>
      </c>
      <c r="U332" s="164" t="str">
        <f t="shared" si="88"/>
        <v>-0.496826783233855+2.90060510597235i</v>
      </c>
    </row>
    <row r="333" spans="2:21" x14ac:dyDescent="0.2">
      <c r="B333" s="164">
        <f t="shared" si="97"/>
        <v>2.4749999999999686</v>
      </c>
      <c r="C333" s="164">
        <f t="shared" si="98"/>
        <v>298.5382618917746</v>
      </c>
      <c r="D333" s="164">
        <f t="shared" si="89"/>
        <v>0.29853826189177457</v>
      </c>
      <c r="E333" s="164">
        <f t="shared" si="90"/>
        <v>37.29717090358529</v>
      </c>
      <c r="F333" s="164">
        <f t="shared" si="91"/>
        <v>-32.87410519744661</v>
      </c>
      <c r="G333" s="164">
        <f t="shared" si="92"/>
        <v>9.2782369047314379</v>
      </c>
      <c r="H333" s="164">
        <f t="shared" si="93"/>
        <v>99.82988407915667</v>
      </c>
      <c r="I333" s="164">
        <f t="shared" si="94"/>
        <v>46.575407808316726</v>
      </c>
      <c r="J333" s="164">
        <f t="shared" si="95"/>
        <v>66.95577888171006</v>
      </c>
      <c r="K333" s="164" t="str">
        <f t="shared" si="81"/>
        <v>1+0.0000863980224277141i</v>
      </c>
      <c r="L333" s="164" t="str">
        <f t="shared" si="82"/>
        <v>1-0.0000290886684290917i</v>
      </c>
      <c r="M333" s="164" t="str">
        <f t="shared" si="99"/>
        <v>1.0000000025132+0.0000573093539986224i</v>
      </c>
      <c r="N333" s="164" t="str">
        <f t="shared" si="83"/>
        <v>1+0.64481175313722i</v>
      </c>
      <c r="O333" s="164" t="str">
        <f t="shared" si="84"/>
        <v>0.999997648388364+0.00109938563297184i</v>
      </c>
      <c r="P333" s="164" t="str">
        <f t="shared" si="100"/>
        <v>0.999288751610994+0.64590962242337i</v>
      </c>
      <c r="Q333" s="164" t="str">
        <f t="shared" si="85"/>
        <v>61.5273437190842-39.7643901793409i</v>
      </c>
      <c r="R333" s="164" t="str">
        <f t="shared" si="86"/>
        <v>280-1615.49713354302i</v>
      </c>
      <c r="S333" s="164" t="str">
        <f t="shared" si="87"/>
        <v>-5331140.54069196i</v>
      </c>
      <c r="T333" s="164" t="str">
        <f t="shared" si="96"/>
        <v>279.830379362686-1615.0224299443i</v>
      </c>
      <c r="U333" s="164" t="str">
        <f t="shared" si="88"/>
        <v>-0.496826783202678+2.86740274768177i</v>
      </c>
    </row>
    <row r="334" spans="2:21" x14ac:dyDescent="0.2">
      <c r="B334" s="164">
        <f t="shared" si="97"/>
        <v>2.4799999999999685</v>
      </c>
      <c r="C334" s="164">
        <f t="shared" si="98"/>
        <v>301.99517204017974</v>
      </c>
      <c r="D334" s="164">
        <f t="shared" si="89"/>
        <v>0.30199517204017973</v>
      </c>
      <c r="E334" s="164">
        <f t="shared" si="90"/>
        <v>37.267564024072534</v>
      </c>
      <c r="F334" s="164">
        <f t="shared" si="91"/>
        <v>-33.175936858132808</v>
      </c>
      <c r="G334" s="164">
        <f t="shared" si="92"/>
        <v>9.1811861545523765</v>
      </c>
      <c r="H334" s="164">
        <f t="shared" si="93"/>
        <v>99.941448468395222</v>
      </c>
      <c r="I334" s="164">
        <f t="shared" si="94"/>
        <v>46.448750178624913</v>
      </c>
      <c r="J334" s="164">
        <f t="shared" si="95"/>
        <v>66.765511610262422</v>
      </c>
      <c r="K334" s="164" t="str">
        <f t="shared" si="81"/>
        <v>1+0.0000873984643765614i</v>
      </c>
      <c r="L334" s="164" t="str">
        <f t="shared" si="82"/>
        <v>1-0.0000294254993346477i</v>
      </c>
      <c r="M334" s="164" t="str">
        <f t="shared" si="99"/>
        <v>1.00000000257174+0.0000579729650419137i</v>
      </c>
      <c r="N334" s="164" t="str">
        <f t="shared" si="83"/>
        <v>1+0.652278321338917i</v>
      </c>
      <c r="O334" s="164" t="str">
        <f t="shared" si="84"/>
        <v>0.999997593612292+0.00111211591862283i</v>
      </c>
      <c r="P334" s="164" t="str">
        <f t="shared" si="100"/>
        <v>0.999272184507758+0.653388867623005i</v>
      </c>
      <c r="Q334" s="164" t="str">
        <f t="shared" si="85"/>
        <v>61.1083634191408-39.9515483576363i</v>
      </c>
      <c r="R334" s="164" t="str">
        <f t="shared" si="86"/>
        <v>280-1597.00469077336i</v>
      </c>
      <c r="S334" s="164" t="str">
        <f t="shared" si="87"/>
        <v>-5270115.47955211i</v>
      </c>
      <c r="T334" s="164" t="str">
        <f t="shared" si="96"/>
        <v>279.830379344717-1596.53575938085i</v>
      </c>
      <c r="U334" s="164" t="str">
        <f t="shared" si="88"/>
        <v>-0.496826783170775+2.83458046051951i</v>
      </c>
    </row>
    <row r="335" spans="2:21" x14ac:dyDescent="0.2">
      <c r="B335" s="164">
        <f t="shared" si="97"/>
        <v>2.4849999999999683</v>
      </c>
      <c r="C335" s="164">
        <f t="shared" si="98"/>
        <v>305.49211132152914</v>
      </c>
      <c r="D335" s="164">
        <f t="shared" si="89"/>
        <v>0.30549211132152915</v>
      </c>
      <c r="E335" s="164">
        <f t="shared" si="90"/>
        <v>37.237475024852543</v>
      </c>
      <c r="F335" s="164">
        <f t="shared" si="91"/>
        <v>-33.479177105830523</v>
      </c>
      <c r="G335" s="164">
        <f t="shared" si="92"/>
        <v>9.084202029329127</v>
      </c>
      <c r="H335" s="164">
        <f t="shared" si="93"/>
        <v>100.05422721115193</v>
      </c>
      <c r="I335" s="164">
        <f t="shared" si="94"/>
        <v>46.32167705418167</v>
      </c>
      <c r="J335" s="164">
        <f t="shared" si="95"/>
        <v>66.575050105321395</v>
      </c>
      <c r="K335" s="164" t="str">
        <f t="shared" si="81"/>
        <v>1+0.0000884104908971952i</v>
      </c>
      <c r="L335" s="164" t="str">
        <f t="shared" si="82"/>
        <v>1-0.0000297662305582679i</v>
      </c>
      <c r="M335" s="164" t="str">
        <f t="shared" si="99"/>
        <v>1.00000000263165+0.0000586442603389273i</v>
      </c>
      <c r="N335" s="164" t="str">
        <f t="shared" si="83"/>
        <v>1+0.659831348325584i</v>
      </c>
      <c r="O335" s="164" t="str">
        <f t="shared" si="84"/>
        <v>0.999997537560322+0.00112499361403422i</v>
      </c>
      <c r="P335" s="164" t="str">
        <f t="shared" si="100"/>
        <v>0.999255231507116+0.660954717144725i</v>
      </c>
      <c r="Q335" s="164" t="str">
        <f t="shared" si="85"/>
        <v>60.6854767996185-40.1351316441422i</v>
      </c>
      <c r="R335" s="164" t="str">
        <f t="shared" si="86"/>
        <v>280-1578.72392924566i</v>
      </c>
      <c r="S335" s="164" t="str">
        <f t="shared" si="87"/>
        <v>-5209788.96651068i</v>
      </c>
      <c r="T335" s="164" t="str">
        <f t="shared" si="96"/>
        <v>279.830379326328-1578.26070790302i</v>
      </c>
      <c r="U335" s="164" t="str">
        <f t="shared" si="88"/>
        <v>-0.496826783138126+2.80213389392702i</v>
      </c>
    </row>
    <row r="336" spans="2:21" x14ac:dyDescent="0.2">
      <c r="B336" s="164">
        <f t="shared" si="97"/>
        <v>2.4899999999999682</v>
      </c>
      <c r="C336" s="164">
        <f t="shared" si="98"/>
        <v>309.02954325133663</v>
      </c>
      <c r="D336" s="164">
        <f t="shared" si="89"/>
        <v>0.30902954325133664</v>
      </c>
      <c r="E336" s="164">
        <f t="shared" si="90"/>
        <v>37.206899465315139</v>
      </c>
      <c r="F336" s="164">
        <f t="shared" si="91"/>
        <v>-33.783798651042353</v>
      </c>
      <c r="G336" s="164">
        <f t="shared" si="92"/>
        <v>8.9872859863221812</v>
      </c>
      <c r="H336" s="164">
        <f t="shared" si="93"/>
        <v>100.16823175677681</v>
      </c>
      <c r="I336" s="164">
        <f t="shared" si="94"/>
        <v>46.194185451637324</v>
      </c>
      <c r="J336" s="164">
        <f t="shared" si="95"/>
        <v>66.384433105734445</v>
      </c>
      <c r="K336" s="164" t="str">
        <f t="shared" si="81"/>
        <v>1+0.0000894342361326344i</v>
      </c>
      <c r="L336" s="164" t="str">
        <f t="shared" si="82"/>
        <v>1-0.000030110907263507i</v>
      </c>
      <c r="M336" s="164" t="str">
        <f t="shared" si="99"/>
        <v>1.00000000269295+0.0000593233288691274i</v>
      </c>
      <c r="N336" s="164" t="str">
        <f t="shared" si="83"/>
        <v>1+0.667471835242767i</v>
      </c>
      <c r="O336" s="164" t="str">
        <f t="shared" si="84"/>
        <v>0.999997480202734+0.00113802042613061i</v>
      </c>
      <c r="P336" s="164" t="str">
        <f t="shared" si="100"/>
        <v>0.999237883620361+0.668608173775192i</v>
      </c>
      <c r="Q336" s="164" t="str">
        <f t="shared" si="85"/>
        <v>60.2587426342989-40.315041537061i</v>
      </c>
      <c r="R336" s="164" t="str">
        <f t="shared" si="86"/>
        <v>280-1560.65242586476i</v>
      </c>
      <c r="S336" s="164" t="str">
        <f t="shared" si="87"/>
        <v>-5150153.00535369i</v>
      </c>
      <c r="T336" s="164" t="str">
        <f t="shared" si="96"/>
        <v>279.830379307512-1560.1948531725i</v>
      </c>
      <c r="U336" s="164" t="str">
        <f t="shared" si="88"/>
        <v>-0.496826783104719+2.77005874714699i</v>
      </c>
    </row>
    <row r="337" spans="2:21" x14ac:dyDescent="0.2">
      <c r="B337" s="164">
        <f t="shared" si="97"/>
        <v>2.4949999999999681</v>
      </c>
      <c r="C337" s="164">
        <f t="shared" si="98"/>
        <v>312.60793671237275</v>
      </c>
      <c r="D337" s="164">
        <f t="shared" si="89"/>
        <v>0.31260793671237275</v>
      </c>
      <c r="E337" s="164">
        <f t="shared" si="90"/>
        <v>37.175832973966237</v>
      </c>
      <c r="F337" s="164">
        <f t="shared" si="91"/>
        <v>-34.089773464367873</v>
      </c>
      <c r="G337" s="164">
        <f t="shared" si="92"/>
        <v>8.8904395124847913</v>
      </c>
      <c r="H337" s="164">
        <f t="shared" si="93"/>
        <v>100.28347360174854</v>
      </c>
      <c r="I337" s="164">
        <f t="shared" si="94"/>
        <v>46.066272486451027</v>
      </c>
      <c r="J337" s="164">
        <f t="shared" si="95"/>
        <v>66.193700137380659</v>
      </c>
      <c r="K337" s="164" t="str">
        <f t="shared" si="81"/>
        <v>1+0.0000904698357792012i</v>
      </c>
      <c r="L337" s="164" t="str">
        <f t="shared" si="82"/>
        <v>1-0.0000304595751368888i</v>
      </c>
      <c r="M337" s="164" t="str">
        <f t="shared" si="99"/>
        <v>1.00000000275567+0.0000600102606423124i</v>
      </c>
      <c r="N337" s="164" t="str">
        <f t="shared" si="83"/>
        <v>1+0.675200794828731i</v>
      </c>
      <c r="O337" s="164" t="str">
        <f t="shared" si="84"/>
        <v>0.999997421509116+0.00115119808160182i</v>
      </c>
      <c r="P337" s="164" t="str">
        <f t="shared" si="100"/>
        <v>0.999220131649413+0.676350251911238i</v>
      </c>
      <c r="Q337" s="164" t="str">
        <f t="shared" si="85"/>
        <v>59.828222829307-40.4911804106148i</v>
      </c>
      <c r="R337" s="164" t="str">
        <f t="shared" si="86"/>
        <v>280-1542.78778527247i</v>
      </c>
      <c r="S337" s="164" t="str">
        <f t="shared" si="87"/>
        <v>-5091199.69139913i</v>
      </c>
      <c r="T337" s="164" t="str">
        <f t="shared" si="96"/>
        <v>279.830379288259-1542.33580057982i</v>
      </c>
      <c r="U337" s="164" t="str">
        <f t="shared" si="88"/>
        <v>-0.496826783070536+2.73835076865346i</v>
      </c>
    </row>
    <row r="338" spans="2:21" x14ac:dyDescent="0.2">
      <c r="B338" s="164">
        <f t="shared" si="97"/>
        <v>2.499999999999968</v>
      </c>
      <c r="C338" s="164">
        <f t="shared" si="98"/>
        <v>316.22776601681494</v>
      </c>
      <c r="D338" s="164">
        <f t="shared" si="89"/>
        <v>0.31622776601681496</v>
      </c>
      <c r="E338" s="164">
        <f t="shared" si="90"/>
        <v>37.144271252013461</v>
      </c>
      <c r="F338" s="164">
        <f t="shared" si="91"/>
        <v>-34.397072783570295</v>
      </c>
      <c r="G338" s="164">
        <f t="shared" si="92"/>
        <v>8.7936641249683927</v>
      </c>
      <c r="H338" s="164">
        <f t="shared" si="93"/>
        <v>100.39996428757372</v>
      </c>
      <c r="I338" s="164">
        <f t="shared" si="94"/>
        <v>45.937935376981855</v>
      </c>
      <c r="J338" s="164">
        <f t="shared" si="95"/>
        <v>66.002891504003429</v>
      </c>
      <c r="K338" s="164" t="str">
        <f t="shared" si="81"/>
        <v>1+0.000091517427104507i</v>
      </c>
      <c r="L338" s="164" t="str">
        <f t="shared" si="82"/>
        <v>1-0.0000308122803939623i</v>
      </c>
      <c r="M338" s="164" t="str">
        <f t="shared" si="99"/>
        <v>1.00000000281986+0.0000607051467105447i</v>
      </c>
      <c r="N338" s="164" t="str">
        <f t="shared" si="83"/>
        <v>1+0.683019251548698i</v>
      </c>
      <c r="O338" s="164" t="str">
        <f t="shared" si="84"/>
        <v>0.999997361448347+0.00116452832713181i</v>
      </c>
      <c r="P338" s="164" t="str">
        <f t="shared" si="100"/>
        <v>0.999201966181942+0.684181977694255i</v>
      </c>
      <c r="Q338" s="164" t="str">
        <f t="shared" si="85"/>
        <v>59.3939824184197-40.6634516305845i</v>
      </c>
      <c r="R338" s="164" t="str">
        <f t="shared" si="86"/>
        <v>280-1525.12763953002i</v>
      </c>
      <c r="S338" s="164" t="str">
        <f t="shared" si="87"/>
        <v>-5032921.21044906i</v>
      </c>
      <c r="T338" s="164" t="str">
        <f t="shared" si="96"/>
        <v>279.830379268556-1524.68118292691i</v>
      </c>
      <c r="U338" s="164" t="str">
        <f t="shared" si="88"/>
        <v>-0.496826783035554+2.70700575558824i</v>
      </c>
    </row>
    <row r="339" spans="2:21" x14ac:dyDescent="0.2">
      <c r="B339" s="164">
        <f t="shared" si="97"/>
        <v>2.5049999999999679</v>
      </c>
      <c r="C339" s="164">
        <f t="shared" si="98"/>
        <v>319.88951096911626</v>
      </c>
      <c r="D339" s="164">
        <f t="shared" si="89"/>
        <v>0.31988951096911628</v>
      </c>
      <c r="E339" s="164">
        <f t="shared" si="90"/>
        <v>37.112210076943072</v>
      </c>
      <c r="F339" s="164">
        <f t="shared" si="91"/>
        <v>-34.705667121520086</v>
      </c>
      <c r="G339" s="164">
        <f t="shared" si="92"/>
        <v>8.6969613716320477</v>
      </c>
      <c r="H339" s="164">
        <f t="shared" si="93"/>
        <v>100.51771539858845</v>
      </c>
      <c r="I339" s="164">
        <f t="shared" si="94"/>
        <v>45.809171448575121</v>
      </c>
      <c r="J339" s="164">
        <f t="shared" si="95"/>
        <v>65.812048277068357</v>
      </c>
      <c r="K339" s="164" t="str">
        <f t="shared" si="81"/>
        <v>1+0.0000925771489656472i</v>
      </c>
      <c r="L339" s="164" t="str">
        <f t="shared" si="82"/>
        <v>1-0.0000311690697854273i</v>
      </c>
      <c r="M339" s="164" t="str">
        <f t="shared" si="99"/>
        <v>1.00000000288554+0.0000614080791802199i</v>
      </c>
      <c r="N339" s="164" t="str">
        <f t="shared" si="83"/>
        <v>1+0.690928241730635i</v>
      </c>
      <c r="O339" s="164" t="str">
        <f t="shared" si="84"/>
        <v>0.999997299988584+0.00117801292963019i</v>
      </c>
      <c r="P339" s="164" t="str">
        <f t="shared" si="100"/>
        <v>0.999183377586379+0.692104389146125i</v>
      </c>
      <c r="Q339" s="164" t="str">
        <f t="shared" si="85"/>
        <v>58.9560895535061-40.8317596707944i</v>
      </c>
      <c r="R339" s="164" t="str">
        <f t="shared" si="86"/>
        <v>280-1507.66964780424i</v>
      </c>
      <c r="S339" s="164" t="str">
        <f t="shared" si="87"/>
        <v>-4975309.83775399i</v>
      </c>
      <c r="T339" s="164" t="str">
        <f t="shared" si="96"/>
        <v>279.830379248394-1507.22866011332i</v>
      </c>
      <c r="U339" s="164" t="str">
        <f t="shared" si="88"/>
        <v>-0.496826782999758+2.6760195532038i</v>
      </c>
    </row>
    <row r="340" spans="2:21" x14ac:dyDescent="0.2">
      <c r="B340" s="164">
        <f t="shared" si="97"/>
        <v>2.5099999999999678</v>
      </c>
      <c r="C340" s="164">
        <f t="shared" si="98"/>
        <v>323.59365692960444</v>
      </c>
      <c r="D340" s="164">
        <f t="shared" si="89"/>
        <v>0.32359365692960446</v>
      </c>
      <c r="E340" s="164">
        <f t="shared" si="90"/>
        <v>37.079645306084203</v>
      </c>
      <c r="F340" s="164">
        <f t="shared" si="91"/>
        <v>-35.015526275022197</v>
      </c>
      <c r="G340" s="164">
        <f t="shared" si="92"/>
        <v>8.6003328315556509</v>
      </c>
      <c r="H340" s="164">
        <f t="shared" si="93"/>
        <v>100.63673855965894</v>
      </c>
      <c r="I340" s="164">
        <f t="shared" si="94"/>
        <v>45.67997813763985</v>
      </c>
      <c r="J340" s="164">
        <f t="shared" si="95"/>
        <v>65.621212284636741</v>
      </c>
      <c r="K340" s="164" t="str">
        <f t="shared" si="81"/>
        <v>1+0.0000936491418276067i</v>
      </c>
      <c r="L340" s="164" t="str">
        <f t="shared" si="82"/>
        <v>1-0.0000315299906033313i</v>
      </c>
      <c r="M340" s="164" t="str">
        <f t="shared" si="99"/>
        <v>1.00000000295276+0.0000621191512242754i</v>
      </c>
      <c r="N340" s="164" t="str">
        <f t="shared" si="83"/>
        <v>1+0.698928813702627i</v>
      </c>
      <c r="O340" s="164" t="str">
        <f t="shared" si="84"/>
        <v>0.999997237097239+0.00119165367646641i</v>
      </c>
      <c r="P340" s="164" t="str">
        <f t="shared" si="100"/>
        <v>0.999164356006802+0.700118536306744i</v>
      </c>
      <c r="Q340" s="164" t="str">
        <f t="shared" si="85"/>
        <v>58.5146154900111-40.9960102303239i</v>
      </c>
      <c r="R340" s="164" t="str">
        <f t="shared" si="86"/>
        <v>280-1490.41149605721i</v>
      </c>
      <c r="S340" s="164" t="str">
        <f t="shared" si="87"/>
        <v>-4918357.93698881i</v>
      </c>
      <c r="T340" s="164" t="str">
        <f t="shared" si="96"/>
        <v>279.830379227762-1489.97591882604i</v>
      </c>
      <c r="U340" s="164" t="str">
        <f t="shared" si="88"/>
        <v>-0.496826782963126+2.64538805431254i</v>
      </c>
    </row>
    <row r="341" spans="2:21" x14ac:dyDescent="0.2">
      <c r="B341" s="164">
        <f t="shared" si="97"/>
        <v>2.5149999999999677</v>
      </c>
      <c r="C341" s="164">
        <f t="shared" si="98"/>
        <v>327.34069487881402</v>
      </c>
      <c r="D341" s="164">
        <f t="shared" si="89"/>
        <v>0.32734069487881401</v>
      </c>
      <c r="E341" s="164">
        <f t="shared" si="90"/>
        <v>37.046572880152368</v>
      </c>
      <c r="F341" s="164">
        <f t="shared" si="91"/>
        <v>-35.326619334529909</v>
      </c>
      <c r="G341" s="164">
        <f t="shared" si="92"/>
        <v>8.5037801155572001</v>
      </c>
      <c r="H341" s="164">
        <f t="shared" si="93"/>
        <v>100.75704543377861</v>
      </c>
      <c r="I341" s="164">
        <f t="shared" si="94"/>
        <v>45.550352995709567</v>
      </c>
      <c r="J341" s="164">
        <f t="shared" si="95"/>
        <v>65.430426099248706</v>
      </c>
      <c r="K341" s="164" t="str">
        <f t="shared" si="81"/>
        <v>1+0.0000947335477818782i</v>
      </c>
      <c r="L341" s="164" t="str">
        <f t="shared" si="82"/>
        <v>1-0.0000318950906873376i</v>
      </c>
      <c r="M341" s="164" t="str">
        <f t="shared" si="99"/>
        <v>1.00000000302154+0.0000628384570945406i</v>
      </c>
      <c r="N341" s="164" t="str">
        <f t="shared" si="83"/>
        <v>1+0.707022027931822i</v>
      </c>
      <c r="O341" s="164" t="str">
        <f t="shared" si="84"/>
        <v>0.999997172740966+0.00120545237570669i</v>
      </c>
      <c r="P341" s="164" t="str">
        <f t="shared" si="100"/>
        <v>0.999144891357719+0.708225481373113i</v>
      </c>
      <c r="Q341" s="164" t="str">
        <f t="shared" si="85"/>
        <v>58.0696345673786-41.1561103511988i</v>
      </c>
      <c r="R341" s="164" t="str">
        <f t="shared" si="86"/>
        <v>280-1473.35089673964i</v>
      </c>
      <c r="S341" s="164" t="str">
        <f t="shared" si="87"/>
        <v>-4862057.95924081i</v>
      </c>
      <c r="T341" s="164" t="str">
        <f t="shared" si="96"/>
        <v>279.83037920665-1472.92067223293i</v>
      </c>
      <c r="U341" s="164" t="str">
        <f t="shared" si="88"/>
        <v>-0.496826782925643+2.61510719874253i</v>
      </c>
    </row>
    <row r="342" spans="2:21" x14ac:dyDescent="0.2">
      <c r="B342" s="164">
        <f t="shared" si="97"/>
        <v>2.5199999999999676</v>
      </c>
      <c r="C342" s="164">
        <f t="shared" si="98"/>
        <v>331.13112148256664</v>
      </c>
      <c r="D342" s="164">
        <f t="shared" si="89"/>
        <v>0.33113112148256663</v>
      </c>
      <c r="E342" s="164">
        <f t="shared" si="90"/>
        <v>37.012988826768726</v>
      </c>
      <c r="F342" s="164">
        <f t="shared" si="91"/>
        <v>-35.638914694749523</v>
      </c>
      <c r="G342" s="164">
        <f t="shared" si="92"/>
        <v>8.4073048667122467</v>
      </c>
      <c r="H342" s="164">
        <f t="shared" si="93"/>
        <v>100.87864771956009</v>
      </c>
      <c r="I342" s="164">
        <f t="shared" si="94"/>
        <v>45.420293693480971</v>
      </c>
      <c r="J342" s="164">
        <f t="shared" si="95"/>
        <v>65.239733024810562</v>
      </c>
      <c r="K342" s="164" t="str">
        <f t="shared" si="81"/>
        <v>1+0.0000958305105652964i</v>
      </c>
      <c r="L342" s="164" t="str">
        <f t="shared" si="82"/>
        <v>1-0.0000322644184310669i</v>
      </c>
      <c r="M342" s="164" t="str">
        <f t="shared" si="99"/>
        <v>1.00000000309192+0.0000635660921342295i</v>
      </c>
      <c r="N342" s="164" t="str">
        <f t="shared" si="83"/>
        <v>1+0.715208957164999i</v>
      </c>
      <c r="O342" s="164" t="str">
        <f t="shared" si="84"/>
        <v>0.999997106885643+0.00121941085635368i</v>
      </c>
      <c r="P342" s="164" t="str">
        <f t="shared" si="100"/>
        <v>0.999124973318715+0.71642629884005i</v>
      </c>
      <c r="Q342" s="164" t="str">
        <f t="shared" si="85"/>
        <v>57.6212241843523-41.3119685363319i</v>
      </c>
      <c r="R342" s="164" t="str">
        <f t="shared" si="86"/>
        <v>280-1456.48558848755i</v>
      </c>
      <c r="S342" s="164" t="str">
        <f t="shared" si="87"/>
        <v>-4806402.4420089i</v>
      </c>
      <c r="T342" s="164" t="str">
        <f t="shared" si="96"/>
        <v>279.830379185045-1456.06065967952i</v>
      </c>
      <c r="U342" s="164" t="str">
        <f t="shared" si="88"/>
        <v>-0.496826782887284+2.58517297279914i</v>
      </c>
    </row>
    <row r="343" spans="2:21" x14ac:dyDescent="0.2">
      <c r="B343" s="164">
        <f t="shared" si="97"/>
        <v>2.5249999999999675</v>
      </c>
      <c r="C343" s="164">
        <f t="shared" si="98"/>
        <v>334.9654391578029</v>
      </c>
      <c r="D343" s="164">
        <f t="shared" si="89"/>
        <v>0.33496543915780291</v>
      </c>
      <c r="E343" s="164">
        <f t="shared" si="90"/>
        <v>36.978889263947366</v>
      </c>
      <c r="F343" s="164">
        <f t="shared" si="91"/>
        <v>-35.952380066137415</v>
      </c>
      <c r="G343" s="164">
        <f t="shared" si="92"/>
        <v>8.3109087608772274</v>
      </c>
      <c r="H343" s="164">
        <f t="shared" si="93"/>
        <v>101.00155714861805</v>
      </c>
      <c r="I343" s="164">
        <f t="shared" si="94"/>
        <v>45.289798024824591</v>
      </c>
      <c r="J343" s="164">
        <f t="shared" si="95"/>
        <v>65.049177082480639</v>
      </c>
      <c r="K343" s="164" t="str">
        <f t="shared" si="81"/>
        <v>1+0.0000969401755790899i</v>
      </c>
      <c r="L343" s="164" t="str">
        <f t="shared" si="82"/>
        <v>1-0.0000326380227885117i</v>
      </c>
      <c r="M343" s="164" t="str">
        <f t="shared" si="99"/>
        <v>1.00000000316394+0.0000643021527905782i</v>
      </c>
      <c r="N343" s="164" t="str">
        <f t="shared" si="83"/>
        <v>1+0.723490686570761i</v>
      </c>
      <c r="O343" s="164" t="str">
        <f t="shared" si="84"/>
        <v>0.999997039496353+0.00123353096858885i</v>
      </c>
      <c r="P343" s="164" t="str">
        <f t="shared" si="100"/>
        <v>0.999104591328982+0.724722075642534i</v>
      </c>
      <c r="Q343" s="164" t="str">
        <f t="shared" si="85"/>
        <v>57.1694647690776-41.4634948674548i</v>
      </c>
      <c r="R343" s="164" t="str">
        <f t="shared" si="86"/>
        <v>280-1439.8133358226i</v>
      </c>
      <c r="S343" s="164" t="str">
        <f t="shared" si="87"/>
        <v>-4751384.00821458i</v>
      </c>
      <c r="T343" s="164" t="str">
        <f t="shared" si="96"/>
        <v>279.830379162938-1439.39364638938i</v>
      </c>
      <c r="U343" s="164" t="str">
        <f t="shared" si="88"/>
        <v>-0.496826782848034+2.55558140873309i</v>
      </c>
    </row>
    <row r="344" spans="2:21" x14ac:dyDescent="0.2">
      <c r="B344" s="164">
        <f t="shared" si="97"/>
        <v>2.5299999999999674</v>
      </c>
      <c r="C344" s="164">
        <f t="shared" si="98"/>
        <v>338.84415613917719</v>
      </c>
      <c r="D344" s="164">
        <f t="shared" si="89"/>
        <v>0.33884415613917718</v>
      </c>
      <c r="E344" s="164">
        <f t="shared" si="90"/>
        <v>36.944270403545566</v>
      </c>
      <c r="F344" s="164">
        <f t="shared" si="91"/>
        <v>-36.266982487285738</v>
      </c>
      <c r="G344" s="164">
        <f t="shared" si="92"/>
        <v>8.2145935072158132</v>
      </c>
      <c r="H344" s="164">
        <f t="shared" si="93"/>
        <v>101.12578548283933</v>
      </c>
      <c r="I344" s="164">
        <f t="shared" si="94"/>
        <v>45.158863910761383</v>
      </c>
      <c r="J344" s="164">
        <f t="shared" si="95"/>
        <v>64.858802995553589</v>
      </c>
      <c r="K344" s="164" t="str">
        <f t="shared" si="81"/>
        <v>1+0.0000980626899081544i</v>
      </c>
      <c r="L344" s="164" t="str">
        <f t="shared" si="82"/>
        <v>1-0.0000330159532805248i</v>
      </c>
      <c r="M344" s="164" t="str">
        <f t="shared" si="99"/>
        <v>1.00000000323763+0.0000650467366276296i</v>
      </c>
      <c r="N344" s="164" t="str">
        <f t="shared" si="83"/>
        <v>1+0.731868313883369i</v>
      </c>
      <c r="O344" s="164" t="str">
        <f t="shared" si="84"/>
        <v>0.999996970537364+0.00124781458401779i</v>
      </c>
      <c r="P344" s="164" t="str">
        <f t="shared" si="100"/>
        <v>0.99908373458172+0.733113911299676i</v>
      </c>
      <c r="Q344" s="164" t="str">
        <f t="shared" si="85"/>
        <v>56.7144397439625-41.6106011227866i</v>
      </c>
      <c r="R344" s="164" t="str">
        <f t="shared" si="86"/>
        <v>280-1423.33192885576i</v>
      </c>
      <c r="S344" s="164" t="str">
        <f t="shared" si="87"/>
        <v>-4696995.36522401i</v>
      </c>
      <c r="T344" s="164" t="str">
        <f t="shared" si="96"/>
        <v>279.830379140315-1422.91742316798i</v>
      </c>
      <c r="U344" s="164" t="str">
        <f t="shared" si="88"/>
        <v>-0.496826782807868+2.52632858421468i</v>
      </c>
    </row>
    <row r="345" spans="2:21" x14ac:dyDescent="0.2">
      <c r="B345" s="164">
        <f t="shared" si="97"/>
        <v>2.5349999999999673</v>
      </c>
      <c r="C345" s="164">
        <f t="shared" si="98"/>
        <v>342.7677865464247</v>
      </c>
      <c r="D345" s="164">
        <f t="shared" si="89"/>
        <v>0.3427677865464247</v>
      </c>
      <c r="E345" s="164">
        <f t="shared" si="90"/>
        <v>36.909128554671021</v>
      </c>
      <c r="F345" s="164">
        <f t="shared" si="91"/>
        <v>-36.582688338196441</v>
      </c>
      <c r="G345" s="164">
        <f t="shared" si="92"/>
        <v>8.1183608487265762</v>
      </c>
      <c r="H345" s="164">
        <f t="shared" si="93"/>
        <v>101.25134451154085</v>
      </c>
      <c r="I345" s="164">
        <f t="shared" si="94"/>
        <v>45.027489403397595</v>
      </c>
      <c r="J345" s="164">
        <f t="shared" si="95"/>
        <v>64.668656173344402</v>
      </c>
      <c r="K345" s="164" t="str">
        <f t="shared" si="81"/>
        <v>1+0.0000991982023405486i</v>
      </c>
      <c r="L345" s="164" t="str">
        <f t="shared" si="82"/>
        <v>1-0.0000333982600013835i</v>
      </c>
      <c r="M345" s="164" t="str">
        <f t="shared" si="99"/>
        <v>1.00000000331305+0.0000657999423391651i</v>
      </c>
      <c r="N345" s="164" t="str">
        <f t="shared" si="83"/>
        <v>1+0.740342949548251i</v>
      </c>
      <c r="O345" s="164" t="str">
        <f t="shared" si="84"/>
        <v>0.999996899972115+0.00126226359591826i</v>
      </c>
      <c r="P345" s="164" t="str">
        <f t="shared" si="100"/>
        <v>0.999062392018406+0.741602918060381i</v>
      </c>
      <c r="Q345" s="164" t="str">
        <f t="shared" si="85"/>
        <v>56.256235485259-41.7532008941801i</v>
      </c>
      <c r="R345" s="164" t="str">
        <f t="shared" si="86"/>
        <v>280-1407.03918299439i</v>
      </c>
      <c r="S345" s="164" t="str">
        <f t="shared" si="87"/>
        <v>-4643229.3038815i</v>
      </c>
      <c r="T345" s="164" t="str">
        <f t="shared" si="96"/>
        <v>279.830379117167-1406.62980610977i</v>
      </c>
      <c r="U345" s="164" t="str">
        <f t="shared" si="88"/>
        <v>-0.49682678276677+2.49741062181368i</v>
      </c>
    </row>
    <row r="346" spans="2:21" x14ac:dyDescent="0.2">
      <c r="B346" s="164">
        <f t="shared" si="97"/>
        <v>2.5399999999999672</v>
      </c>
      <c r="C346" s="164">
        <f t="shared" si="98"/>
        <v>346.73685045250568</v>
      </c>
      <c r="D346" s="164">
        <f t="shared" si="89"/>
        <v>0.34673685045250568</v>
      </c>
      <c r="E346" s="164">
        <f t="shared" si="90"/>
        <v>36.873460127039067</v>
      </c>
      <c r="F346" s="164">
        <f t="shared" si="91"/>
        <v>-36.899463354438062</v>
      </c>
      <c r="G346" s="164">
        <f t="shared" si="92"/>
        <v>8.0222125627737757</v>
      </c>
      <c r="H346" s="164">
        <f t="shared" si="93"/>
        <v>101.37824604850815</v>
      </c>
      <c r="I346" s="164">
        <f t="shared" si="94"/>
        <v>44.895672689812841</v>
      </c>
      <c r="J346" s="164">
        <f t="shared" si="95"/>
        <v>64.478782694070077</v>
      </c>
      <c r="K346" s="164" t="str">
        <f t="shared" si="81"/>
        <v>1+0.000100346863387215i</v>
      </c>
      <c r="L346" s="164" t="str">
        <f t="shared" si="82"/>
        <v>1-0.0000337849936254298i</v>
      </c>
      <c r="M346" s="164" t="str">
        <f t="shared" si="99"/>
        <v>1.00000000339022+0.0000665618697617852i</v>
      </c>
      <c r="N346" s="164" t="str">
        <f t="shared" si="83"/>
        <v>1+0.748915716869183i</v>
      </c>
      <c r="O346" s="164" t="str">
        <f t="shared" si="84"/>
        <v>0.999996827763189+0.00127687991949113i</v>
      </c>
      <c r="P346" s="164" t="str">
        <f t="shared" si="100"/>
        <v>0.999040552322927+0.750190221050669i</v>
      </c>
      <c r="Q346" s="164" t="str">
        <f t="shared" si="85"/>
        <v>55.7949412773376-41.8912097034739i</v>
      </c>
      <c r="R346" s="164" t="str">
        <f t="shared" si="86"/>
        <v>280-1390.93293865267i</v>
      </c>
      <c r="S346" s="164" t="str">
        <f t="shared" si="87"/>
        <v>-4590078.69755383i</v>
      </c>
      <c r="T346" s="164" t="str">
        <f t="shared" si="96"/>
        <v>279.830379093478-1390.52863630874i</v>
      </c>
      <c r="U346" s="164" t="str">
        <f t="shared" si="88"/>
        <v>-0.496826782724711+2.46882368848548i</v>
      </c>
    </row>
    <row r="347" spans="2:21" x14ac:dyDescent="0.2">
      <c r="B347" s="164">
        <f t="shared" si="97"/>
        <v>2.5449999999999671</v>
      </c>
      <c r="C347" s="164">
        <f t="shared" si="98"/>
        <v>350.7518739525417</v>
      </c>
      <c r="D347" s="164">
        <f t="shared" si="89"/>
        <v>0.3507518739525417</v>
      </c>
      <c r="E347" s="164">
        <f t="shared" si="90"/>
        <v>36.8372616342754</v>
      </c>
      <c r="F347" s="164">
        <f t="shared" si="91"/>
        <v>-37.217272642176937</v>
      </c>
      <c r="G347" s="164">
        <f t="shared" si="92"/>
        <v>7.9261504616198515</v>
      </c>
      <c r="H347" s="164">
        <f t="shared" si="93"/>
        <v>101.50650192891474</v>
      </c>
      <c r="I347" s="164">
        <f t="shared" si="94"/>
        <v>44.763412095895248</v>
      </c>
      <c r="J347" s="164">
        <f t="shared" si="95"/>
        <v>64.289229286737807</v>
      </c>
      <c r="K347" s="164" t="str">
        <f t="shared" si="81"/>
        <v>1+0.000101508825301932i</v>
      </c>
      <c r="L347" s="164" t="str">
        <f t="shared" si="82"/>
        <v>1-0.0000341762054137864i</v>
      </c>
      <c r="M347" s="164" t="str">
        <f t="shared" si="99"/>
        <v>1.00000000346919+0.0000673326198881456i</v>
      </c>
      <c r="N347" s="164" t="str">
        <f t="shared" si="83"/>
        <v>1+0.757587752157188i</v>
      </c>
      <c r="O347" s="164" t="str">
        <f t="shared" si="84"/>
        <v>0.999996753872301+0.00129166549211426i</v>
      </c>
      <c r="P347" s="164" t="str">
        <f t="shared" si="100"/>
        <v>0.999018203915591+0.758876958422716i</v>
      </c>
      <c r="Q347" s="164" t="str">
        <f t="shared" si="85"/>
        <v>55.3306492616588-42.0245451177857i</v>
      </c>
      <c r="R347" s="164" t="str">
        <f t="shared" si="86"/>
        <v>280-1375.01106096537i</v>
      </c>
      <c r="S347" s="164" t="str">
        <f t="shared" si="87"/>
        <v>-4537536.50118572i</v>
      </c>
      <c r="T347" s="164" t="str">
        <f t="shared" si="96"/>
        <v>279.830379069238-1374.6117795723i</v>
      </c>
      <c r="U347" s="164" t="str">
        <f t="shared" si="88"/>
        <v>-0.496826782681674+2.44056399506308i</v>
      </c>
    </row>
    <row r="348" spans="2:21" x14ac:dyDescent="0.2">
      <c r="B348" s="164">
        <f t="shared" si="97"/>
        <v>2.549999999999967</v>
      </c>
      <c r="C348" s="164">
        <f t="shared" si="98"/>
        <v>354.81338923354855</v>
      </c>
      <c r="D348" s="164">
        <f t="shared" si="89"/>
        <v>0.35481338923354855</v>
      </c>
      <c r="E348" s="164">
        <f t="shared" si="90"/>
        <v>36.800529697156541</v>
      </c>
      <c r="F348" s="164">
        <f t="shared" si="91"/>
        <v>-37.536080694075288</v>
      </c>
      <c r="G348" s="164">
        <f t="shared" si="92"/>
        <v>7.830176392958669</v>
      </c>
      <c r="H348" s="164">
        <f t="shared" si="93"/>
        <v>101.63612400611869</v>
      </c>
      <c r="I348" s="164">
        <f t="shared" si="94"/>
        <v>44.630706090115211</v>
      </c>
      <c r="J348" s="164">
        <f t="shared" si="95"/>
        <v>64.100043312043397</v>
      </c>
      <c r="K348" s="164" t="str">
        <f t="shared" si="81"/>
        <v>1+0.000102684242101491i</v>
      </c>
      <c r="L348" s="164" t="str">
        <f t="shared" si="82"/>
        <v>1-0.0000345719472211522i</v>
      </c>
      <c r="M348" s="164" t="str">
        <f t="shared" si="99"/>
        <v>1.00000000354999+0.0000681122948803388i</v>
      </c>
      <c r="N348" s="164" t="str">
        <f t="shared" si="83"/>
        <v>1+0.766360204881151i</v>
      </c>
      <c r="O348" s="164" t="str">
        <f t="shared" si="84"/>
        <v>0.999996678260274+0.00130662227359928i</v>
      </c>
      <c r="P348" s="164" t="str">
        <f t="shared" si="100"/>
        <v>0.998995334946976+0.767664281505613i</v>
      </c>
      <c r="Q348" s="164" t="str">
        <f t="shared" si="85"/>
        <v>54.8634543804383-42.153126863467i</v>
      </c>
      <c r="R348" s="164" t="str">
        <f t="shared" si="86"/>
        <v>280-1359.27143950484i</v>
      </c>
      <c r="S348" s="164" t="str">
        <f t="shared" si="87"/>
        <v>-4485595.75036598i</v>
      </c>
      <c r="T348" s="164" t="str">
        <f t="shared" si="96"/>
        <v>279.830379044433-1358.87712613831i</v>
      </c>
      <c r="U348" s="164" t="str">
        <f t="shared" si="88"/>
        <v>-0.496826782637634+2.41262779575469i</v>
      </c>
    </row>
    <row r="349" spans="2:21" x14ac:dyDescent="0.2">
      <c r="B349" s="164">
        <f t="shared" si="97"/>
        <v>2.5549999999999669</v>
      </c>
      <c r="C349" s="164">
        <f t="shared" si="98"/>
        <v>358.92193464497797</v>
      </c>
      <c r="D349" s="164">
        <f t="shared" si="89"/>
        <v>0.35892193464497796</v>
      </c>
      <c r="E349" s="164">
        <f t="shared" si="90"/>
        <v>36.76326104678347</v>
      </c>
      <c r="F349" s="164">
        <f t="shared" si="91"/>
        <v>-37.85585140604509</v>
      </c>
      <c r="G349" s="164">
        <f t="shared" si="92"/>
        <v>7.734292240450749</v>
      </c>
      <c r="H349" s="164">
        <f t="shared" si="93"/>
        <v>101.76712414833223</v>
      </c>
      <c r="I349" s="164">
        <f t="shared" si="94"/>
        <v>44.497553287234219</v>
      </c>
      <c r="J349" s="164">
        <f t="shared" si="95"/>
        <v>63.911272742287139</v>
      </c>
      <c r="K349" s="164" t="str">
        <f t="shared" si="81"/>
        <v>1+0.000103873269586118i</v>
      </c>
      <c r="L349" s="164" t="str">
        <f t="shared" si="82"/>
        <v>1-0.0000349722715026751i</v>
      </c>
      <c r="M349" s="164" t="str">
        <f t="shared" si="99"/>
        <v>1.00000000363268+0.0000689009980834429i</v>
      </c>
      <c r="N349" s="164" t="str">
        <f t="shared" si="83"/>
        <v>1+0.775234237820179i</v>
      </c>
      <c r="O349" s="164" t="str">
        <f t="shared" si="84"/>
        <v>0.999996600887016+0.00132175224645139i</v>
      </c>
      <c r="P349" s="164" t="str">
        <f t="shared" si="100"/>
        <v>0.998971933291651+0.776553354957867i</v>
      </c>
      <c r="Q349" s="164" t="str">
        <f t="shared" si="85"/>
        <v>54.3934543150393-42.2768769384503i</v>
      </c>
      <c r="R349" s="164" t="str">
        <f t="shared" si="86"/>
        <v>280-1343.7119880013i</v>
      </c>
      <c r="S349" s="164" t="str">
        <f t="shared" si="87"/>
        <v>-4434249.56040429i</v>
      </c>
      <c r="T349" s="164" t="str">
        <f t="shared" si="96"/>
        <v>279.830379019051-1343.3225903955i</v>
      </c>
      <c r="U349" s="164" t="str">
        <f t="shared" si="88"/>
        <v>-0.496826782592569+2.38501138764735i</v>
      </c>
    </row>
    <row r="350" spans="2:21" x14ac:dyDescent="0.2">
      <c r="B350" s="164">
        <f t="shared" si="97"/>
        <v>2.5599999999999667</v>
      </c>
      <c r="C350" s="164">
        <f t="shared" si="98"/>
        <v>363.07805477007378</v>
      </c>
      <c r="D350" s="164">
        <f t="shared" si="89"/>
        <v>0.36307805477007377</v>
      </c>
      <c r="E350" s="164">
        <f t="shared" si="90"/>
        <v>36.725452527680879</v>
      </c>
      <c r="F350" s="164">
        <f t="shared" si="91"/>
        <v>-38.176548094842325</v>
      </c>
      <c r="G350" s="164">
        <f t="shared" si="92"/>
        <v>7.6384999242587712</v>
      </c>
      <c r="H350" s="164">
        <f t="shared" si="93"/>
        <v>101.89951423516307</v>
      </c>
      <c r="I350" s="164">
        <f t="shared" si="94"/>
        <v>44.363952451939653</v>
      </c>
      <c r="J350" s="164">
        <f t="shared" si="95"/>
        <v>63.722966140320743</v>
      </c>
      <c r="K350" s="164" t="str">
        <f t="shared" si="81"/>
        <v>1+0.000105076065360116i</v>
      </c>
      <c r="L350" s="164" t="str">
        <f t="shared" si="82"/>
        <v>1-0.0000353772313209051i</v>
      </c>
      <c r="M350" s="164" t="str">
        <f t="shared" si="99"/>
        <v>1.0000000037173+0.0000696988340392109i</v>
      </c>
      <c r="N350" s="164" t="str">
        <f t="shared" si="83"/>
        <v>1+0.784211027217725i</v>
      </c>
      <c r="O350" s="164" t="str">
        <f t="shared" si="84"/>
        <v>0.999996521711504+0.00133705741613209i</v>
      </c>
      <c r="P350" s="164" t="str">
        <f t="shared" si="100"/>
        <v>0.99894798654175+0.785545356921663i</v>
      </c>
      <c r="Q350" s="164" t="str">
        <f t="shared" si="85"/>
        <v>53.9207494191234-42.3957197227023i</v>
      </c>
      <c r="R350" s="164" t="str">
        <f t="shared" si="86"/>
        <v>280-1328.33064406631i</v>
      </c>
      <c r="S350" s="164" t="str">
        <f t="shared" si="87"/>
        <v>-4383491.12541884i</v>
      </c>
      <c r="T350" s="164" t="str">
        <f t="shared" si="96"/>
        <v>279.830378993079-1327.94611060701i</v>
      </c>
      <c r="U350" s="164" t="str">
        <f t="shared" si="88"/>
        <v>-0.496826782546457+2.35771111021609i</v>
      </c>
    </row>
    <row r="351" spans="2:21" x14ac:dyDescent="0.2">
      <c r="B351" s="164">
        <f t="shared" si="97"/>
        <v>2.5649999999999666</v>
      </c>
      <c r="C351" s="164">
        <f t="shared" si="98"/>
        <v>367.28230049805677</v>
      </c>
      <c r="D351" s="164">
        <f t="shared" si="89"/>
        <v>0.36728230049805677</v>
      </c>
      <c r="E351" s="164">
        <f t="shared" si="90"/>
        <v>36.687101100817465</v>
      </c>
      <c r="F351" s="164">
        <f t="shared" si="91"/>
        <v>-38.498133516489879</v>
      </c>
      <c r="G351" s="164">
        <f t="shared" si="92"/>
        <v>7.5428014015832918</v>
      </c>
      <c r="H351" s="164">
        <f t="shared" si="93"/>
        <v>102.03330615402362</v>
      </c>
      <c r="I351" s="164">
        <f t="shared" si="94"/>
        <v>44.229902502400755</v>
      </c>
      <c r="J351" s="164">
        <f t="shared" si="95"/>
        <v>63.535172637533741</v>
      </c>
      <c r="K351" s="164" t="str">
        <f t="shared" si="81"/>
        <v>1+0.000106292788852764i</v>
      </c>
      <c r="L351" s="164" t="str">
        <f t="shared" si="82"/>
        <v>1-0.0000357868803528274i</v>
      </c>
      <c r="M351" s="164" t="str">
        <f t="shared" si="99"/>
        <v>1.00000000380389+0.0000705059084999366i</v>
      </c>
      <c r="N351" s="164" t="str">
        <f t="shared" si="83"/>
        <v>1+0.793291762937501i</v>
      </c>
      <c r="O351" s="164" t="str">
        <f t="shared" si="84"/>
        <v>0.999996440691757+0.00135253981132505i</v>
      </c>
      <c r="P351" s="164" t="str">
        <f t="shared" si="100"/>
        <v>0.998923482000388+0.794641479178915i</v>
      </c>
      <c r="Q351" s="164" t="str">
        <f t="shared" si="85"/>
        <v>53.4454426466233-42.509582086517i</v>
      </c>
      <c r="R351" s="164" t="str">
        <f t="shared" si="86"/>
        <v>280-1313.1253689194i</v>
      </c>
      <c r="S351" s="164" t="str">
        <f t="shared" si="87"/>
        <v>-4333313.71743402i</v>
      </c>
      <c r="T351" s="164" t="str">
        <f t="shared" si="96"/>
        <v>279.8303789665-1312.7456486371i</v>
      </c>
      <c r="U351" s="164" t="str">
        <f t="shared" si="88"/>
        <v>-0.496826782499267+2.33072334483871i</v>
      </c>
    </row>
    <row r="352" spans="2:21" x14ac:dyDescent="0.2">
      <c r="B352" s="164">
        <f t="shared" si="97"/>
        <v>2.5699999999999665</v>
      </c>
      <c r="C352" s="164">
        <f t="shared" si="98"/>
        <v>371.53522909714428</v>
      </c>
      <c r="D352" s="164">
        <f t="shared" si="89"/>
        <v>0.37153522909714426</v>
      </c>
      <c r="E352" s="164">
        <f t="shared" si="90"/>
        <v>36.648203846540689</v>
      </c>
      <c r="F352" s="164">
        <f t="shared" si="91"/>
        <v>-38.820569885508441</v>
      </c>
      <c r="G352" s="164">
        <f t="shared" si="92"/>
        <v>7.4471986671984638</v>
      </c>
      <c r="H352" s="164">
        <f t="shared" si="93"/>
        <v>102.16851179640589</v>
      </c>
      <c r="I352" s="164">
        <f t="shared" si="94"/>
        <v>44.095402513739153</v>
      </c>
      <c r="J352" s="164">
        <f t="shared" si="95"/>
        <v>63.347941910897454</v>
      </c>
      <c r="K352" s="164" t="str">
        <f t="shared" si="81"/>
        <v>1+0.000107523601339442i</v>
      </c>
      <c r="L352" s="164" t="str">
        <f t="shared" si="82"/>
        <v>1-0.0000362012728969774i</v>
      </c>
      <c r="M352" s="164" t="str">
        <f t="shared" si="99"/>
        <v>1.00000000389249+0.0000713223284424646i</v>
      </c>
      <c r="N352" s="164" t="str">
        <f t="shared" si="83"/>
        <v>1+0.80247764862119i</v>
      </c>
      <c r="O352" s="164" t="str">
        <f t="shared" si="84"/>
        <v>0.999996357784817+0.00136820148420498i</v>
      </c>
      <c r="P352" s="164" t="str">
        <f t="shared" si="100"/>
        <v>0.998898406674932+0.803842927309119i</v>
      </c>
      <c r="Q352" s="164" t="str">
        <f t="shared" si="85"/>
        <v>52.967639474607-42.6183934963655i</v>
      </c>
      <c r="R352" s="164" t="str">
        <f t="shared" si="86"/>
        <v>280-1298.09414711781i</v>
      </c>
      <c r="S352" s="164" t="str">
        <f t="shared" si="87"/>
        <v>-4283710.68548876i</v>
      </c>
      <c r="T352" s="164" t="str">
        <f t="shared" si="96"/>
        <v>279.830378939301-1297.71918968101i</v>
      </c>
      <c r="U352" s="164" t="str">
        <f t="shared" si="88"/>
        <v>-0.496826782450976+2.30404451431614i</v>
      </c>
    </row>
    <row r="353" spans="2:21" x14ac:dyDescent="0.2">
      <c r="B353" s="164">
        <f t="shared" si="97"/>
        <v>2.5749999999999664</v>
      </c>
      <c r="C353" s="164">
        <f t="shared" si="98"/>
        <v>375.8374042884152</v>
      </c>
      <c r="D353" s="164">
        <f t="shared" si="89"/>
        <v>0.37583740428841522</v>
      </c>
      <c r="E353" s="164">
        <f t="shared" si="90"/>
        <v>36.608757967420324</v>
      </c>
      <c r="F353" s="164">
        <f t="shared" si="91"/>
        <v>-39.143818894937461</v>
      </c>
      <c r="G353" s="164">
        <f t="shared" si="92"/>
        <v>7.3516937539870746</v>
      </c>
      <c r="H353" s="164">
        <f t="shared" si="93"/>
        <v>102.30514305401816</v>
      </c>
      <c r="I353" s="164">
        <f t="shared" si="94"/>
        <v>43.960451721407395</v>
      </c>
      <c r="J353" s="164">
        <f t="shared" si="95"/>
        <v>63.161324159080699</v>
      </c>
      <c r="K353" s="164" t="str">
        <f t="shared" si="81"/>
        <v>1+0.000108768665963011i</v>
      </c>
      <c r="L353" s="164" t="str">
        <f t="shared" si="82"/>
        <v>1-0.000036620463880638i</v>
      </c>
      <c r="M353" s="164" t="str">
        <f t="shared" si="99"/>
        <v>1.00000000398316+0.000072148202082373i</v>
      </c>
      <c r="N353" s="164" t="str">
        <f t="shared" si="83"/>
        <v>1+0.811769901847989i</v>
      </c>
      <c r="O353" s="164" t="str">
        <f t="shared" si="84"/>
        <v>0.999996272946727+0.00138404451070966i</v>
      </c>
      <c r="P353" s="164" t="str">
        <f t="shared" si="100"/>
        <v>0.998872747270115+0.813150920849029i</v>
      </c>
      <c r="Q353" s="164" t="str">
        <f t="shared" si="85"/>
        <v>52.487447821123-42.7220861180316i</v>
      </c>
      <c r="R353" s="164" t="str">
        <f t="shared" si="86"/>
        <v>280-1283.23498628937i</v>
      </c>
      <c r="S353" s="164" t="str">
        <f t="shared" si="87"/>
        <v>-4234675.45475493i</v>
      </c>
      <c r="T353" s="164" t="str">
        <f t="shared" si="96"/>
        <v>279.83037891147-1282.86474199786i</v>
      </c>
      <c r="U353" s="164" t="str">
        <f t="shared" si="88"/>
        <v>-0.496826782401564+2.27767108239828i</v>
      </c>
    </row>
    <row r="354" spans="2:21" x14ac:dyDescent="0.2">
      <c r="B354" s="164">
        <f t="shared" si="97"/>
        <v>2.5799999999999663</v>
      </c>
      <c r="C354" s="164">
        <f t="shared" si="98"/>
        <v>380.1893963205319</v>
      </c>
      <c r="D354" s="164">
        <f t="shared" si="89"/>
        <v>0.38018939632053189</v>
      </c>
      <c r="E354" s="164">
        <f t="shared" si="90"/>
        <v>36.568760790994858</v>
      </c>
      <c r="F354" s="164">
        <f t="shared" si="91"/>
        <v>-39.467841737124928</v>
      </c>
      <c r="G354" s="164">
        <f t="shared" si="92"/>
        <v>7.2562887334746033</v>
      </c>
      <c r="H354" s="164">
        <f t="shared" si="93"/>
        <v>102.44321181478074</v>
      </c>
      <c r="I354" s="164">
        <f t="shared" si="94"/>
        <v>43.825049524469463</v>
      </c>
      <c r="J354" s="164">
        <f t="shared" si="95"/>
        <v>62.975370077655811</v>
      </c>
      <c r="K354" s="164" t="str">
        <f t="shared" si="81"/>
        <v>1+0.00011002814775544i</v>
      </c>
      <c r="L354" s="164" t="str">
        <f t="shared" si="82"/>
        <v>1-0.0000370445088671201i</v>
      </c>
      <c r="M354" s="164" t="str">
        <f t="shared" si="99"/>
        <v>1.00000000407594+0.0000729836388883199i</v>
      </c>
      <c r="N354" s="164" t="str">
        <f t="shared" si="83"/>
        <v>1+0.821169754296i</v>
      </c>
      <c r="O354" s="164" t="str">
        <f t="shared" si="84"/>
        <v>0.999996186132504+0.00140007099081508i</v>
      </c>
      <c r="P354" s="164" t="str">
        <f t="shared" si="100"/>
        <v>0.998846490180979+0.82256669345418i</v>
      </c>
      <c r="Q354" s="164" t="str">
        <f t="shared" si="85"/>
        <v>52.00497795813-42.820594916761i</v>
      </c>
      <c r="R354" s="164" t="str">
        <f t="shared" si="86"/>
        <v>280-1268.54591686841i</v>
      </c>
      <c r="S354" s="164" t="str">
        <f t="shared" si="87"/>
        <v>-4186201.52566576i</v>
      </c>
      <c r="T354" s="164" t="str">
        <f t="shared" si="96"/>
        <v>279.83037888299-1268.18033664671i</v>
      </c>
      <c r="U354" s="164" t="str">
        <f t="shared" si="88"/>
        <v>-0.496826782350999+2.2515995533153i</v>
      </c>
    </row>
    <row r="355" spans="2:21" x14ac:dyDescent="0.2">
      <c r="B355" s="164">
        <f t="shared" si="97"/>
        <v>2.5849999999999662</v>
      </c>
      <c r="C355" s="164">
        <f t="shared" si="98"/>
        <v>384.5917820453239</v>
      </c>
      <c r="D355" s="164">
        <f t="shared" si="89"/>
        <v>0.3845917820453239</v>
      </c>
      <c r="E355" s="164">
        <f t="shared" si="90"/>
        <v>36.528209772415671</v>
      </c>
      <c r="F355" s="164">
        <f t="shared" si="91"/>
        <v>-39.792599125260935</v>
      </c>
      <c r="G355" s="164">
        <f t="shared" si="92"/>
        <v>7.1609857163615924</v>
      </c>
      <c r="H355" s="164">
        <f t="shared" si="93"/>
        <v>102.58272995867894</v>
      </c>
      <c r="I355" s="164">
        <f t="shared" si="94"/>
        <v>43.689195488777266</v>
      </c>
      <c r="J355" s="164">
        <f t="shared" si="95"/>
        <v>62.790130833418004</v>
      </c>
      <c r="K355" s="164" t="str">
        <f t="shared" si="81"/>
        <v>1+0.000111302213659675i</v>
      </c>
      <c r="L355" s="164" t="str">
        <f t="shared" si="82"/>
        <v>1-0.0000374734640631274i</v>
      </c>
      <c r="M355" s="164" t="str">
        <f t="shared" si="99"/>
        <v>1.00000000417088+0.0000738287495965476i</v>
      </c>
      <c r="N355" s="164" t="str">
        <f t="shared" si="83"/>
        <v>1+0.830678451905482i</v>
      </c>
      <c r="O355" s="164" t="str">
        <f t="shared" si="84"/>
        <v>0.999996097296118+0.00141628304881384i</v>
      </c>
      <c r="P355" s="164" t="str">
        <f t="shared" si="100"/>
        <v>0.998819621485669+0.832091493062277i</v>
      </c>
      <c r="Q355" s="164" t="str">
        <f t="shared" si="85"/>
        <v>51.5203424196368-42.913857754159i</v>
      </c>
      <c r="R355" s="164" t="str">
        <f t="shared" si="86"/>
        <v>280-1254.02499183469i</v>
      </c>
      <c r="S355" s="164" t="str">
        <f t="shared" si="87"/>
        <v>-4138282.47305449i</v>
      </c>
      <c r="T355" s="164" t="str">
        <f t="shared" si="96"/>
        <v>279.830378853849-1253.66402722554i</v>
      </c>
      <c r="U355" s="164" t="str">
        <f t="shared" si="88"/>
        <v>-0.49682678229926+2.22582647131427i</v>
      </c>
    </row>
    <row r="356" spans="2:21" x14ac:dyDescent="0.2">
      <c r="B356" s="164">
        <f t="shared" si="97"/>
        <v>2.5899999999999661</v>
      </c>
      <c r="C356" s="164">
        <f t="shared" si="98"/>
        <v>389.04514499425056</v>
      </c>
      <c r="D356" s="164">
        <f t="shared" si="89"/>
        <v>0.38904514499425058</v>
      </c>
      <c r="E356" s="164">
        <f t="shared" si="90"/>
        <v>36.487102496983198</v>
      </c>
      <c r="F356" s="164">
        <f t="shared" si="91"/>
        <v>-40.118051315631362</v>
      </c>
      <c r="G356" s="164">
        <f t="shared" si="92"/>
        <v>7.0657868530538579</v>
      </c>
      <c r="H356" s="164">
        <f t="shared" si="93"/>
        <v>102.72370935346871</v>
      </c>
      <c r="I356" s="164">
        <f t="shared" si="94"/>
        <v>43.552889350037056</v>
      </c>
      <c r="J356" s="164">
        <f t="shared" si="95"/>
        <v>62.605658037837344</v>
      </c>
      <c r="K356" s="164" t="str">
        <f t="shared" si="81"/>
        <v>1+0.000112591032551773i</v>
      </c>
      <c r="L356" s="164" t="str">
        <f t="shared" si="82"/>
        <v>1-0.0000379073863262063i</v>
      </c>
      <c r="M356" s="164" t="str">
        <f t="shared" si="99"/>
        <v>1.00000000426803+0.0000746836462255667i</v>
      </c>
      <c r="N356" s="164" t="str">
        <f t="shared" si="83"/>
        <v>1+0.840297255044006i</v>
      </c>
      <c r="O356" s="164" t="str">
        <f t="shared" si="84"/>
        <v>0.999996006390466+0.00143268283359665i</v>
      </c>
      <c r="P356" s="164" t="str">
        <f t="shared" si="100"/>
        <v>0.998792126938046+0.841726582058474i</v>
      </c>
      <c r="Q356" s="164" t="str">
        <f t="shared" si="85"/>
        <v>51.0336559051875-43.0018154815755i</v>
      </c>
      <c r="R356" s="164" t="str">
        <f t="shared" si="86"/>
        <v>280-1239.67028645533i</v>
      </c>
      <c r="S356" s="164" t="str">
        <f t="shared" si="87"/>
        <v>-4090911.94530257i</v>
      </c>
      <c r="T356" s="164" t="str">
        <f t="shared" si="96"/>
        <v>279.830378824027-1239.31388961327i</v>
      </c>
      <c r="U356" s="164" t="str">
        <f t="shared" si="88"/>
        <v>-0.496826782246312+2.2003484202011i</v>
      </c>
    </row>
    <row r="357" spans="2:21" x14ac:dyDescent="0.2">
      <c r="B357" s="164">
        <f t="shared" si="97"/>
        <v>2.594999999999966</v>
      </c>
      <c r="C357" s="164">
        <f t="shared" si="98"/>
        <v>393.55007545574671</v>
      </c>
      <c r="D357" s="164">
        <f t="shared" si="89"/>
        <v>0.39355007545574672</v>
      </c>
      <c r="E357" s="164">
        <f t="shared" si="90"/>
        <v>36.445436682570154</v>
      </c>
      <c r="F357" s="164">
        <f t="shared" si="91"/>
        <v>-40.444158130562307</v>
      </c>
      <c r="G357" s="164">
        <f t="shared" si="92"/>
        <v>6.9706943341898207</v>
      </c>
      <c r="H357" s="164">
        <f t="shared" si="93"/>
        <v>102.86616185023409</v>
      </c>
      <c r="I357" s="164">
        <f t="shared" si="94"/>
        <v>43.416131016759977</v>
      </c>
      <c r="J357" s="164">
        <f t="shared" si="95"/>
        <v>62.422003719671785</v>
      </c>
      <c r="K357" s="164" t="str">
        <f t="shared" si="81"/>
        <v>1+0.000113894775263281i</v>
      </c>
      <c r="L357" s="164" t="str">
        <f t="shared" si="82"/>
        <v>1-0.0000383463331722829i</v>
      </c>
      <c r="M357" s="164" t="str">
        <f t="shared" si="99"/>
        <v>1.00000000436745+0.0000755484420909981i</v>
      </c>
      <c r="N357" s="164" t="str">
        <f t="shared" si="83"/>
        <v>1+0.850027438673505i</v>
      </c>
      <c r="O357" s="164" t="str">
        <f t="shared" si="84"/>
        <v>0.99999591336735+0.00144927251893722i</v>
      </c>
      <c r="P357" s="164" t="str">
        <f t="shared" si="100"/>
        <v>0.998763991960138+0.851473237442558i</v>
      </c>
      <c r="Q357" s="164" t="str">
        <f t="shared" si="85"/>
        <v>50.5450351788482-43.0844120297221i</v>
      </c>
      <c r="R357" s="164" t="str">
        <f t="shared" si="86"/>
        <v>280-1225.47989802967i</v>
      </c>
      <c r="S357" s="164" t="str">
        <f t="shared" si="87"/>
        <v>-4044083.6634979i</v>
      </c>
      <c r="T357" s="164" t="str">
        <f t="shared" si="96"/>
        <v>279.830378793509-1225.12802171467i</v>
      </c>
      <c r="U357" s="164" t="str">
        <f t="shared" si="88"/>
        <v>-0.496826782192129+2.17516202288766i</v>
      </c>
    </row>
    <row r="358" spans="2:21" x14ac:dyDescent="0.2">
      <c r="B358" s="164">
        <f t="shared" si="97"/>
        <v>2.5999999999999659</v>
      </c>
      <c r="C358" s="164">
        <f t="shared" si="98"/>
        <v>398.10717055346612</v>
      </c>
      <c r="D358" s="164">
        <f t="shared" si="89"/>
        <v>0.39810717055346612</v>
      </c>
      <c r="E358" s="164">
        <f t="shared" si="90"/>
        <v>36.403210181925978</v>
      </c>
      <c r="F358" s="164">
        <f t="shared" si="91"/>
        <v>-40.77087898202786</v>
      </c>
      <c r="G358" s="164">
        <f t="shared" si="92"/>
        <v>6.8757103911653576</v>
      </c>
      <c r="H358" s="164">
        <f t="shared" si="93"/>
        <v>103.01009927879092</v>
      </c>
      <c r="I358" s="164">
        <f t="shared" si="94"/>
        <v>43.278920573091334</v>
      </c>
      <c r="J358" s="164">
        <f t="shared" si="95"/>
        <v>62.239220296763058</v>
      </c>
      <c r="K358" s="164" t="str">
        <f t="shared" ref="K358:K421" si="101">COMPLEX(1,2*PI()*C358*esr*Cout)</f>
        <v>1+0.000115213614603884i</v>
      </c>
      <c r="L358" s="164" t="str">
        <f t="shared" ref="L358:L421" si="102">COMPLEX(1,-2*PI()*C358*(1-Dmax)^2*Lout*10^-6/Req)</f>
        <v>1-0.0000387903627832861i</v>
      </c>
      <c r="M358" s="164" t="str">
        <f t="shared" si="99"/>
        <v>1.00000000446918+0.0000764232518205979i</v>
      </c>
      <c r="N358" s="164" t="str">
        <f t="shared" ref="N358:N421" si="103">COMPLEX(1,2*PI()*C358*(Rd+Rs+esr)*Req*Cout/(Req+Rd+Rs))</f>
        <v>1+0.859870292519283i</v>
      </c>
      <c r="O358" s="164" t="str">
        <f t="shared" ref="O358:O421" si="104">IMSUM(COMPLEX(1,2*PI()*C358/(Qd*ws)),IMPRODUCT(COMPLEX(0,2*PI()*C358/ws),COMPLEX(0,2*PI()*C358/ws)))</f>
        <v>0.999995818177448+0.00146605430378038i</v>
      </c>
      <c r="P358" s="164" t="str">
        <f t="shared" si="100"/>
        <v>0.998735201634407+0.861332750998082i</v>
      </c>
      <c r="Q358" s="164" t="str">
        <f t="shared" ref="Q358:Q421" si="105">IMPRODUCT(Ap,IMDIV(M358,P358))</f>
        <v>50.0545989638603-43.161594494273i</v>
      </c>
      <c r="R358" s="164" t="str">
        <f t="shared" ref="R358:R421" si="106">IMSUM(Rz*10^3,IMDIV(1,COMPLEX(0,(2*PI()*C358*Cz*10^-9))))</f>
        <v>280-1211.4519456371i</v>
      </c>
      <c r="S358" s="164" t="str">
        <f t="shared" ref="S358:S421" si="107">IMDIV(1,COMPLEX(0,(2*PI()*C358*Cp*10^-12)))</f>
        <v>-3997791.42060242i</v>
      </c>
      <c r="T358" s="164" t="str">
        <f t="shared" si="96"/>
        <v>279.830378762283-1211.10454320834i</v>
      </c>
      <c r="U358" s="164" t="str">
        <f t="shared" ref="U358:U421" si="108">IMPRODUCT(-Rs*g/(Rs+Rd),T358)</f>
        <v>-0.496826782136688+2.1502639409443i</v>
      </c>
    </row>
    <row r="359" spans="2:21" x14ac:dyDescent="0.2">
      <c r="B359" s="164">
        <f t="shared" si="97"/>
        <v>2.6049999999999658</v>
      </c>
      <c r="C359" s="164">
        <f t="shared" si="98"/>
        <v>402.71703432542762</v>
      </c>
      <c r="D359" s="164">
        <f t="shared" ref="D359:D422" si="109">C359/1000</f>
        <v>0.4027170343254276</v>
      </c>
      <c r="E359" s="164">
        <f t="shared" ref="E359:E422" si="110">20*LOG(IMABS(Q359))</f>
        <v>36.360420984859182</v>
      </c>
      <c r="F359" s="164">
        <f t="shared" ref="F359:F422" si="111">IF(180/PI()*IMARGUMENT(Q359)&gt;0,180/PI()*IMARGUMENT(Q359)-360,180/PI()*IMARGUMENT(Q359))</f>
        <v>-41.09817289588787</v>
      </c>
      <c r="G359" s="164">
        <f t="shared" ref="G359:G422" si="112">20*LOG(IMABS(U359))</f>
        <v>6.7808372966538073</v>
      </c>
      <c r="H359" s="164">
        <f t="shared" ref="H359:H422" si="113">180/PI()*IMARGUMENT(U359)</f>
        <v>103.15553344293622</v>
      </c>
      <c r="I359" s="164">
        <f t="shared" ref="I359:I422" si="114">E359+G359</f>
        <v>43.141258281512989</v>
      </c>
      <c r="J359" s="164">
        <f t="shared" ref="J359:J422" si="115">F359+H359</f>
        <v>62.057360547048347</v>
      </c>
      <c r="K359" s="164" t="str">
        <f t="shared" si="101"/>
        <v>1+0.000116547725384307i</v>
      </c>
      <c r="L359" s="164" t="str">
        <f t="shared" si="102"/>
        <v>1-0.0000392395340148601i</v>
      </c>
      <c r="M359" s="164" t="str">
        <f t="shared" si="99"/>
        <v>1.00000000457328+0.0000773081913694469i</v>
      </c>
      <c r="N359" s="164" t="str">
        <f t="shared" si="103"/>
        <v>1+0.869827121240956i</v>
      </c>
      <c r="O359" s="164" t="str">
        <f t="shared" si="104"/>
        <v>0.999995720770287+0.00148303041253353i</v>
      </c>
      <c r="P359" s="164" t="str">
        <f t="shared" si="100"/>
        <v>0.99870574069584+0.871306429463427i</v>
      </c>
      <c r="Q359" s="164" t="str">
        <f t="shared" si="105"/>
        <v>49.5624678331544-43.2333132172157i</v>
      </c>
      <c r="R359" s="164" t="str">
        <f t="shared" si="106"/>
        <v>280-1197.58456988772i</v>
      </c>
      <c r="S359" s="164" t="str">
        <f t="shared" si="107"/>
        <v>-3952029.08062949i</v>
      </c>
      <c r="T359" s="164" t="str">
        <f t="shared" ref="T359:T422" si="116">IMDIV(IMPRODUCT(R359,S359),IMSUM(R359,S359))</f>
        <v>279.830378730329-1197.24159529739i</v>
      </c>
      <c r="U359" s="164" t="str">
        <f t="shared" si="108"/>
        <v>-0.496826782079956+2.12565087415724i</v>
      </c>
    </row>
    <row r="360" spans="2:21" x14ac:dyDescent="0.2">
      <c r="B360" s="164">
        <f t="shared" ref="B360:B423" si="117">B359+0.005</f>
        <v>2.6099999999999657</v>
      </c>
      <c r="C360" s="164">
        <f t="shared" ref="C360:C423" si="118">10^B360</f>
        <v>407.38027780408089</v>
      </c>
      <c r="D360" s="164">
        <f t="shared" si="109"/>
        <v>0.40738027780408087</v>
      </c>
      <c r="E360" s="164">
        <f t="shared" si="110"/>
        <v>36.317067220291136</v>
      </c>
      <c r="F360" s="164">
        <f t="shared" si="111"/>
        <v>-41.425998536723746</v>
      </c>
      <c r="G360" s="164">
        <f t="shared" si="112"/>
        <v>6.6860773651218395</v>
      </c>
      <c r="H360" s="164">
        <f t="shared" si="113"/>
        <v>103.30247611554024</v>
      </c>
      <c r="I360" s="164">
        <f t="shared" si="114"/>
        <v>43.003144585412976</v>
      </c>
      <c r="J360" s="164">
        <f t="shared" si="115"/>
        <v>61.876477578816498</v>
      </c>
      <c r="K360" s="164" t="str">
        <f t="shared" si="101"/>
        <v>1+0.00011789728443949i</v>
      </c>
      <c r="L360" s="164" t="str">
        <f t="shared" si="102"/>
        <v>1-0.0000396939064041649i</v>
      </c>
      <c r="M360" s="164" t="str">
        <f t="shared" ref="M360:M423" si="119">IMPRODUCT(K360,L360)</f>
        <v>1.0000000046798+0.0000782033780353251i</v>
      </c>
      <c r="N360" s="164" t="str">
        <f t="shared" si="103"/>
        <v>1+0.879899244605385i</v>
      </c>
      <c r="O360" s="164" t="str">
        <f t="shared" si="104"/>
        <v>0.999995621094223+0.0015002030953615i</v>
      </c>
      <c r="P360" s="164" t="str">
        <f t="shared" ref="P360:P423" si="120">IMPRODUCT(N360,O360)</f>
        <v>0.99867559352386+0.881395594704861i</v>
      </c>
      <c r="Q360" s="164" t="str">
        <f t="shared" si="105"/>
        <v>49.0687640959145-43.2995218637157i</v>
      </c>
      <c r="R360" s="164" t="str">
        <f t="shared" si="106"/>
        <v>280-1183.87593267591i</v>
      </c>
      <c r="S360" s="164" t="str">
        <f t="shared" si="107"/>
        <v>-3906790.5778305i</v>
      </c>
      <c r="T360" s="164" t="str">
        <f t="shared" si="116"/>
        <v>279.830378697629-1183.53734046309i</v>
      </c>
      <c r="U360" s="164" t="str">
        <f t="shared" si="108"/>
        <v>-0.496826782021898+2.10131956009112i</v>
      </c>
    </row>
    <row r="361" spans="2:21" x14ac:dyDescent="0.2">
      <c r="B361" s="164">
        <f t="shared" si="117"/>
        <v>2.6149999999999656</v>
      </c>
      <c r="C361" s="164">
        <f t="shared" si="118"/>
        <v>412.09751909729795</v>
      </c>
      <c r="D361" s="164">
        <f t="shared" si="109"/>
        <v>0.41209751909729797</v>
      </c>
      <c r="E361" s="164">
        <f t="shared" si="110"/>
        <v>36.273147158178418</v>
      </c>
      <c r="F361" s="164">
        <f t="shared" si="111"/>
        <v>-41.754314233238652</v>
      </c>
      <c r="G361" s="164">
        <f t="shared" si="112"/>
        <v>6.5914329533403464</v>
      </c>
      <c r="H361" s="164">
        <f t="shared" si="113"/>
        <v>103.45093903347748</v>
      </c>
      <c r="I361" s="164">
        <f t="shared" si="114"/>
        <v>42.864580111518762</v>
      </c>
      <c r="J361" s="164">
        <f t="shared" si="115"/>
        <v>61.69662480023883</v>
      </c>
      <c r="K361" s="164" t="str">
        <f t="shared" si="101"/>
        <v>1+0.000119262470652023i</v>
      </c>
      <c r="L361" s="164" t="str">
        <f t="shared" si="102"/>
        <v>1-0.0000401535401777686i</v>
      </c>
      <c r="M361" s="164" t="str">
        <f t="shared" si="119"/>
        <v>1.00000000478881+0.0000791089304742544i</v>
      </c>
      <c r="N361" s="164" t="str">
        <f t="shared" si="103"/>
        <v>1+0.890087997661612i</v>
      </c>
      <c r="O361" s="164" t="str">
        <f t="shared" si="104"/>
        <v>0.999995519096404+0.0015175746284848i</v>
      </c>
      <c r="P361" s="164" t="str">
        <f t="shared" si="120"/>
        <v>0.998644744134034+0.891601583891587i</v>
      </c>
      <c r="Q361" s="164" t="str">
        <f t="shared" si="105"/>
        <v>48.5736116804138-43.3601774942849i</v>
      </c>
      <c r="R361" s="164" t="str">
        <f t="shared" si="106"/>
        <v>280-1170.32421693664i</v>
      </c>
      <c r="S361" s="164" t="str">
        <f t="shared" si="107"/>
        <v>-3862069.91589091i</v>
      </c>
      <c r="T361" s="164" t="str">
        <f t="shared" si="116"/>
        <v>279.830378664167-1169.9899622213i</v>
      </c>
      <c r="U361" s="164" t="str">
        <f t="shared" si="108"/>
        <v>-0.496826781962488+2.07726677365661i</v>
      </c>
    </row>
    <row r="362" spans="2:21" x14ac:dyDescent="0.2">
      <c r="B362" s="164">
        <f t="shared" si="117"/>
        <v>2.6199999999999655</v>
      </c>
      <c r="C362" s="164">
        <f t="shared" si="118"/>
        <v>416.86938347030241</v>
      </c>
      <c r="D362" s="164">
        <f t="shared" si="109"/>
        <v>0.41686938347030239</v>
      </c>
      <c r="E362" s="164">
        <f t="shared" si="110"/>
        <v>36.228659211298371</v>
      </c>
      <c r="F362" s="164">
        <f t="shared" si="111"/>
        <v>-42.083078004183712</v>
      </c>
      <c r="G362" s="164">
        <f t="shared" si="112"/>
        <v>6.4969064608892975</v>
      </c>
      <c r="H362" s="164">
        <f t="shared" si="113"/>
        <v>103.60093389239405</v>
      </c>
      <c r="I362" s="164">
        <f t="shared" si="114"/>
        <v>42.72556567218767</v>
      </c>
      <c r="J362" s="164">
        <f t="shared" si="115"/>
        <v>61.517855888210342</v>
      </c>
      <c r="K362" s="164" t="str">
        <f t="shared" si="101"/>
        <v>1+0.00012064346497586i</v>
      </c>
      <c r="L362" s="164" t="str">
        <f t="shared" si="102"/>
        <v>1-0.00004061849625963i</v>
      </c>
      <c r="M362" s="164" t="str">
        <f t="shared" si="119"/>
        <v>1.00000000490036+0.00008002496871623i</v>
      </c>
      <c r="N362" s="164" t="str">
        <f t="shared" si="103"/>
        <v>1+0.900394730917819i</v>
      </c>
      <c r="O362" s="164" t="str">
        <f t="shared" si="104"/>
        <v>0.999995414722751+0.00153514731448132i</v>
      </c>
      <c r="P362" s="164" t="str">
        <f t="shared" si="120"/>
        <v>0.998613176169609+0.901925749672825i</v>
      </c>
      <c r="Q362" s="164" t="str">
        <f t="shared" si="105"/>
        <v>48.0771360133438-43.4152406320387i</v>
      </c>
      <c r="R362" s="164" t="str">
        <f t="shared" si="106"/>
        <v>280-1156.92762640467i</v>
      </c>
      <c r="S362" s="164" t="str">
        <f t="shared" si="107"/>
        <v>-3817861.16713542i</v>
      </c>
      <c r="T362" s="164" t="str">
        <f t="shared" si="116"/>
        <v>279.83037862993-1156.59766488172i</v>
      </c>
      <c r="U362" s="164" t="str">
        <f t="shared" si="108"/>
        <v>-0.496826781901701+2.05348932668294i</v>
      </c>
    </row>
    <row r="363" spans="2:21" x14ac:dyDescent="0.2">
      <c r="B363" s="164">
        <f t="shared" si="117"/>
        <v>2.6249999999999654</v>
      </c>
      <c r="C363" s="164">
        <f t="shared" si="118"/>
        <v>421.69650342854885</v>
      </c>
      <c r="D363" s="164">
        <f t="shared" si="109"/>
        <v>0.42169650342854886</v>
      </c>
      <c r="E363" s="164">
        <f t="shared" si="110"/>
        <v>36.183601936894888</v>
      </c>
      <c r="F363" s="164">
        <f t="shared" si="111"/>
        <v>-42.412247584773397</v>
      </c>
      <c r="G363" s="164">
        <f t="shared" si="112"/>
        <v>6.4025003306558324</v>
      </c>
      <c r="H363" s="164">
        <f t="shared" si="113"/>
        <v>103.75247234130946</v>
      </c>
      <c r="I363" s="164">
        <f t="shared" si="114"/>
        <v>42.586102267550721</v>
      </c>
      <c r="J363" s="164">
        <f t="shared" si="115"/>
        <v>61.34022475653606</v>
      </c>
      <c r="K363" s="164" t="str">
        <f t="shared" si="101"/>
        <v>1+0.000122040450460304i</v>
      </c>
      <c r="L363" s="164" t="str">
        <f t="shared" si="102"/>
        <v>1-0.0000410888362791743i</v>
      </c>
      <c r="M363" s="164" t="str">
        <f t="shared" si="119"/>
        <v>1.0000000050145+0.0000809516141811297i</v>
      </c>
      <c r="N363" s="164" t="str">
        <f t="shared" si="103"/>
        <v>1+0.910820810520335i</v>
      </c>
      <c r="O363" s="164" t="str">
        <f t="shared" si="104"/>
        <v>0.999995307917924+0.00155292348259156i</v>
      </c>
      <c r="P363" s="164" t="str">
        <f t="shared" si="120"/>
        <v>0.998580872892834+0.912369460356927i</v>
      </c>
      <c r="Q363" s="164" t="str">
        <f t="shared" si="105"/>
        <v>47.579463895883-43.4646753248546i</v>
      </c>
      <c r="R363" s="164" t="str">
        <f t="shared" si="106"/>
        <v>280-1143.68438537645i</v>
      </c>
      <c r="S363" s="164" t="str">
        <f t="shared" si="107"/>
        <v>-3774158.47174228i</v>
      </c>
      <c r="T363" s="164" t="str">
        <f t="shared" si="116"/>
        <v>279.830378594891-1143.35867330984i</v>
      </c>
      <c r="U363" s="164" t="str">
        <f t="shared" si="108"/>
        <v>-0.496826781839491+2.02998406749527i</v>
      </c>
    </row>
    <row r="364" spans="2:21" x14ac:dyDescent="0.2">
      <c r="B364" s="164">
        <f t="shared" si="117"/>
        <v>2.6299999999999653</v>
      </c>
      <c r="C364" s="164">
        <f t="shared" si="118"/>
        <v>426.57951880155883</v>
      </c>
      <c r="D364" s="164">
        <f t="shared" si="109"/>
        <v>0.42657951880155881</v>
      </c>
      <c r="E364" s="164">
        <f t="shared" si="110"/>
        <v>36.137974038180765</v>
      </c>
      <c r="F364" s="164">
        <f t="shared" si="111"/>
        <v>-42.74178045355179</v>
      </c>
      <c r="G364" s="164">
        <f t="shared" si="112"/>
        <v>6.3082170493251226</v>
      </c>
      <c r="H364" s="164">
        <f t="shared" si="113"/>
        <v>103.90556597705121</v>
      </c>
      <c r="I364" s="164">
        <f t="shared" si="114"/>
        <v>42.446191087505888</v>
      </c>
      <c r="J364" s="164">
        <f t="shared" si="115"/>
        <v>61.163785523499421</v>
      </c>
      <c r="K364" s="164" t="str">
        <f t="shared" si="101"/>
        <v>1+0.000123453612274267i</v>
      </c>
      <c r="L364" s="164" t="str">
        <f t="shared" si="102"/>
        <v>1-0.0000415646225794614i</v>
      </c>
      <c r="M364" s="164" t="str">
        <f t="shared" si="119"/>
        <v>1.0000000051313+0.0000818889896948056i</v>
      </c>
      <c r="N364" s="164" t="str">
        <f t="shared" si="103"/>
        <v>1+0.921367618434719i</v>
      </c>
      <c r="O364" s="164" t="str">
        <f t="shared" si="104"/>
        <v>0.999995198625292+0.00157090548902735i</v>
      </c>
      <c r="P364" s="164" t="str">
        <f t="shared" si="120"/>
        <v>0.998547817176081+0.922934100092566i</v>
      </c>
      <c r="Q364" s="164" t="str">
        <f t="shared" si="105"/>
        <v>47.0807233767548-43.5084492022506i</v>
      </c>
      <c r="R364" s="164" t="str">
        <f t="shared" si="106"/>
        <v>280-1130.59273847471i</v>
      </c>
      <c r="S364" s="164" t="str">
        <f t="shared" si="107"/>
        <v>-3730956.03696653i</v>
      </c>
      <c r="T364" s="164" t="str">
        <f t="shared" si="116"/>
        <v>279.830378559039-1130.27123269166i</v>
      </c>
      <c r="U364" s="164" t="str">
        <f t="shared" si="108"/>
        <v>-0.496826781775838+2.00674788049693i</v>
      </c>
    </row>
    <row r="365" spans="2:21" x14ac:dyDescent="0.2">
      <c r="B365" s="164">
        <f t="shared" si="117"/>
        <v>2.6349999999999651</v>
      </c>
      <c r="C365" s="164">
        <f t="shared" si="118"/>
        <v>431.519076827731</v>
      </c>
      <c r="D365" s="164">
        <f t="shared" si="109"/>
        <v>0.431519076827731</v>
      </c>
      <c r="E365" s="164">
        <f t="shared" si="110"/>
        <v>36.091774365692601</v>
      </c>
      <c r="F365" s="164">
        <f t="shared" si="111"/>
        <v>-43.071633859667067</v>
      </c>
      <c r="G365" s="164">
        <f t="shared" si="112"/>
        <v>6.214059147863277</v>
      </c>
      <c r="H365" s="164">
        <f t="shared" si="113"/>
        <v>104.06022633851587</v>
      </c>
      <c r="I365" s="164">
        <f t="shared" si="114"/>
        <v>42.305833513555875</v>
      </c>
      <c r="J365" s="164">
        <f t="shared" si="115"/>
        <v>60.988592478848808</v>
      </c>
      <c r="K365" s="164" t="str">
        <f t="shared" si="101"/>
        <v>1+0.000124883137730816i</v>
      </c>
      <c r="L365" s="164" t="str">
        <f t="shared" si="102"/>
        <v>1-0.0000420459182254502i</v>
      </c>
      <c r="M365" s="164" t="str">
        <f t="shared" si="119"/>
        <v>1.00000000525083+0.0000828372195053658i</v>
      </c>
      <c r="N365" s="164" t="str">
        <f t="shared" si="103"/>
        <v>1+0.932036552628935i</v>
      </c>
      <c r="O365" s="164" t="str">
        <f t="shared" si="104"/>
        <v>0.999995086786908+0.00158909571728417i</v>
      </c>
      <c r="P365" s="164" t="str">
        <f t="shared" si="120"/>
        <v>0.998513991492773+0.933621069052027i</v>
      </c>
      <c r="Q365" s="164" t="str">
        <f t="shared" si="105"/>
        <v>46.5810436225368-43.5465335268127i</v>
      </c>
      <c r="R365" s="164" t="str">
        <f t="shared" si="106"/>
        <v>280-1117.65095041583i</v>
      </c>
      <c r="S365" s="164" t="str">
        <f t="shared" si="107"/>
        <v>-3688248.13637225i</v>
      </c>
      <c r="T365" s="164" t="str">
        <f t="shared" si="116"/>
        <v>279.830378522349-1117.33360830109i</v>
      </c>
      <c r="U365" s="164" t="str">
        <f t="shared" si="108"/>
        <v>-0.496826781710696+1.9837776857565i</v>
      </c>
    </row>
    <row r="366" spans="2:21" x14ac:dyDescent="0.2">
      <c r="B366" s="164">
        <f t="shared" si="117"/>
        <v>2.639999999999965</v>
      </c>
      <c r="C366" s="164">
        <f t="shared" si="118"/>
        <v>436.51583224013092</v>
      </c>
      <c r="D366" s="164">
        <f t="shared" si="109"/>
        <v>0.43651583224013091</v>
      </c>
      <c r="E366" s="164">
        <f t="shared" si="110"/>
        <v>36.045001918495487</v>
      </c>
      <c r="F366" s="164">
        <f t="shared" si="111"/>
        <v>-43.401764850514617</v>
      </c>
      <c r="G366" s="164">
        <f t="shared" si="112"/>
        <v>6.120029201991283</v>
      </c>
      <c r="H366" s="164">
        <f t="shared" si="113"/>
        <v>104.21646490075941</v>
      </c>
      <c r="I366" s="164">
        <f t="shared" si="114"/>
        <v>42.165031120486773</v>
      </c>
      <c r="J366" s="164">
        <f t="shared" si="115"/>
        <v>60.814700050244788</v>
      </c>
      <c r="K366" s="164" t="str">
        <f t="shared" si="101"/>
        <v>1+0.000126329216312002i</v>
      </c>
      <c r="L366" s="164" t="str">
        <f t="shared" si="102"/>
        <v>1-0.0000425327870123572i</v>
      </c>
      <c r="M366" s="164" t="str">
        <f t="shared" si="119"/>
        <v>1.00000000537313+0.0000837964292996448i</v>
      </c>
      <c r="N366" s="164" t="str">
        <f t="shared" si="103"/>
        <v>1+0.942829027258655i</v>
      </c>
      <c r="O366" s="164" t="str">
        <f t="shared" si="104"/>
        <v>0.999994972343473+0.00160749657845706i</v>
      </c>
      <c r="P366" s="164" t="str">
        <f t="shared" si="120"/>
        <v>0.998479377908085+0.944431783616599i</v>
      </c>
      <c r="Q366" s="164" t="str">
        <f t="shared" si="105"/>
        <v>46.0805547854957-43.5789032400233i</v>
      </c>
      <c r="R366" s="164" t="str">
        <f t="shared" si="106"/>
        <v>280-1104.85730577984i</v>
      </c>
      <c r="S366" s="164" t="str">
        <f t="shared" si="107"/>
        <v>-3646029.10907348i</v>
      </c>
      <c r="T366" s="164" t="str">
        <f t="shared" si="116"/>
        <v>279.830378484804-1104.54408527007i</v>
      </c>
      <c r="U366" s="164" t="str">
        <f t="shared" si="108"/>
        <v>-0.496826781644036+1.96107043859959i</v>
      </c>
    </row>
    <row r="367" spans="2:21" x14ac:dyDescent="0.2">
      <c r="B367" s="164">
        <f t="shared" si="117"/>
        <v>2.6449999999999649</v>
      </c>
      <c r="C367" s="164">
        <f t="shared" si="118"/>
        <v>441.57044735327702</v>
      </c>
      <c r="D367" s="164">
        <f t="shared" si="109"/>
        <v>0.441570447353277</v>
      </c>
      <c r="E367" s="164">
        <f t="shared" si="110"/>
        <v>35.997655845236274</v>
      </c>
      <c r="F367" s="164">
        <f t="shared" si="111"/>
        <v>-43.732130299704977</v>
      </c>
      <c r="G367" s="164">
        <f t="shared" si="112"/>
        <v>6.0261298326484773</v>
      </c>
      <c r="H367" s="164">
        <f t="shared" si="113"/>
        <v>104.37429306891129</v>
      </c>
      <c r="I367" s="164">
        <f t="shared" si="114"/>
        <v>42.023785677884753</v>
      </c>
      <c r="J367" s="164">
        <f t="shared" si="115"/>
        <v>60.642162769206308</v>
      </c>
      <c r="K367" s="164" t="str">
        <f t="shared" si="101"/>
        <v>1+0.000127792039693976i</v>
      </c>
      <c r="L367" s="164" t="str">
        <f t="shared" si="102"/>
        <v>1-0.0000430252934741128i</v>
      </c>
      <c r="M367" s="164" t="str">
        <f t="shared" si="119"/>
        <v>1.00000000549829+0.0000847667462198632i</v>
      </c>
      <c r="N367" s="164" t="str">
        <f t="shared" si="103"/>
        <v>1+0.953746472854701i</v>
      </c>
      <c r="O367" s="164" t="str">
        <f t="shared" si="104"/>
        <v>0.999994855234309+0.00162611051156025i</v>
      </c>
      <c r="P367" s="164" t="str">
        <f t="shared" si="120"/>
        <v>0.998443958069436+0.95536767656413i</v>
      </c>
      <c r="Q367" s="164" t="str">
        <f t="shared" si="105"/>
        <v>45.5793878692386-43.605537002361i</v>
      </c>
      <c r="R367" s="164" t="str">
        <f t="shared" si="106"/>
        <v>280-1092.21010878299i</v>
      </c>
      <c r="S367" s="164" t="str">
        <f t="shared" si="107"/>
        <v>-3604293.35898387i</v>
      </c>
      <c r="T367" s="164" t="str">
        <f t="shared" si="116"/>
        <v>279.830378446387-1091.90096836114i</v>
      </c>
      <c r="U367" s="164" t="str">
        <f t="shared" si="108"/>
        <v>-0.496826781575829+1.93862312920515i</v>
      </c>
    </row>
    <row r="368" spans="2:21" x14ac:dyDescent="0.2">
      <c r="B368" s="164">
        <f t="shared" si="117"/>
        <v>2.6499999999999648</v>
      </c>
      <c r="C368" s="164">
        <f t="shared" si="118"/>
        <v>446.68359215092721</v>
      </c>
      <c r="D368" s="164">
        <f t="shared" si="109"/>
        <v>0.44668359215092723</v>
      </c>
      <c r="E368" s="164">
        <f t="shared" si="110"/>
        <v>35.949735445040204</v>
      </c>
      <c r="F368" s="164">
        <f t="shared" si="111"/>
        <v>-44.062686935311952</v>
      </c>
      <c r="G368" s="164">
        <f t="shared" si="112"/>
        <v>5.9323637064463588</v>
      </c>
      <c r="H368" s="164">
        <f t="shared" si="113"/>
        <v>104.53372217190956</v>
      </c>
      <c r="I368" s="164">
        <f t="shared" si="114"/>
        <v>41.882099151486564</v>
      </c>
      <c r="J368" s="164">
        <f t="shared" si="115"/>
        <v>60.471035236597608</v>
      </c>
      <c r="K368" s="164" t="str">
        <f t="shared" si="101"/>
        <v>1+0.000129271801772391i</v>
      </c>
      <c r="L368" s="164" t="str">
        <f t="shared" si="102"/>
        <v>1-0.000043523502891915i</v>
      </c>
      <c r="M368" s="164" t="str">
        <f t="shared" si="119"/>
        <v>1.00000000562636+0.000085748298880476i</v>
      </c>
      <c r="N368" s="164" t="str">
        <f t="shared" si="103"/>
        <v>1+0.964790336512662i</v>
      </c>
      <c r="O368" s="164" t="str">
        <f t="shared" si="104"/>
        <v>0.999994735397321+0.0016449399838504i</v>
      </c>
      <c r="P368" s="164" t="str">
        <f t="shared" si="120"/>
        <v>0.998407713196759+0.966430197258722i</v>
      </c>
      <c r="Q368" s="164" t="str">
        <f t="shared" si="105"/>
        <v>45.0776745924584-43.6264172275382i</v>
      </c>
      <c r="R368" s="164" t="str">
        <f t="shared" si="106"/>
        <v>280-1079.70768305302i</v>
      </c>
      <c r="S368" s="164" t="str">
        <f t="shared" si="107"/>
        <v>-3563035.35407496i</v>
      </c>
      <c r="T368" s="164" t="str">
        <f t="shared" si="116"/>
        <v>279.830378407075-1079.40258174286i</v>
      </c>
      <c r="U368" s="164" t="str">
        <f t="shared" si="108"/>
        <v>-0.496826781506032+1.91643278220664i</v>
      </c>
    </row>
    <row r="369" spans="2:21" x14ac:dyDescent="0.2">
      <c r="B369" s="164">
        <f t="shared" si="117"/>
        <v>2.6549999999999647</v>
      </c>
      <c r="C369" s="164">
        <f t="shared" si="118"/>
        <v>451.85594437488601</v>
      </c>
      <c r="D369" s="164">
        <f t="shared" si="109"/>
        <v>0.45185594437488602</v>
      </c>
      <c r="E369" s="164">
        <f t="shared" si="110"/>
        <v>35.901240168251867</v>
      </c>
      <c r="F369" s="164">
        <f t="shared" si="111"/>
        <v>-44.393391368358358</v>
      </c>
      <c r="G369" s="164">
        <f t="shared" si="112"/>
        <v>5.8387335361101105</v>
      </c>
      <c r="H369" s="164">
        <f t="shared" si="113"/>
        <v>104.69476345605801</v>
      </c>
      <c r="I369" s="164">
        <f t="shared" si="114"/>
        <v>41.739973704361979</v>
      </c>
      <c r="J369" s="164">
        <f t="shared" si="115"/>
        <v>60.301372087699654</v>
      </c>
      <c r="K369" s="164" t="str">
        <f t="shared" si="101"/>
        <v>1+0.000130768698688109i</v>
      </c>
      <c r="L369" s="164" t="str">
        <f t="shared" si="102"/>
        <v>1-0.0000440274813028825i</v>
      </c>
      <c r="M369" s="164" t="str">
        <f t="shared" si="119"/>
        <v>1.00000000575742+0.0000867412173852265i</v>
      </c>
      <c r="N369" s="164" t="str">
        <f t="shared" si="103"/>
        <v>1+0.975962082084702i</v>
      </c>
      <c r="O369" s="164" t="str">
        <f t="shared" si="104"/>
        <v>0.999994612768972+0.00166398749115367i</v>
      </c>
      <c r="P369" s="164" t="str">
        <f t="shared" si="120"/>
        <v>0.998370624072543+0.977620811842645i</v>
      </c>
      <c r="Q369" s="164" t="str">
        <f t="shared" si="105"/>
        <v>44.5755472510865-43.6415301107911i</v>
      </c>
      <c r="R369" s="164" t="str">
        <f t="shared" si="106"/>
        <v>280-1067.34837140693i</v>
      </c>
      <c r="S369" s="164" t="str">
        <f t="shared" si="107"/>
        <v>-3522249.62564288i</v>
      </c>
      <c r="T369" s="164" t="str">
        <f t="shared" si="116"/>
        <v>279.830378366846-1067.04726876762i</v>
      </c>
      <c r="U369" s="164" t="str">
        <f t="shared" si="108"/>
        <v>-0.496826781434607+1.89449645629759i</v>
      </c>
    </row>
    <row r="370" spans="2:21" x14ac:dyDescent="0.2">
      <c r="B370" s="164">
        <f t="shared" si="117"/>
        <v>2.6599999999999646</v>
      </c>
      <c r="C370" s="164">
        <f t="shared" si="118"/>
        <v>457.08818961483826</v>
      </c>
      <c r="D370" s="164">
        <f t="shared" si="109"/>
        <v>0.45708818961483827</v>
      </c>
      <c r="E370" s="164">
        <f t="shared" si="110"/>
        <v>35.852169617016642</v>
      </c>
      <c r="F370" s="164">
        <f t="shared" si="111"/>
        <v>-44.724200121492203</v>
      </c>
      <c r="G370" s="164">
        <f t="shared" si="112"/>
        <v>5.7452420809081506</v>
      </c>
      <c r="H370" s="164">
        <f t="shared" si="113"/>
        <v>104.85742807840023</v>
      </c>
      <c r="I370" s="164">
        <f t="shared" si="114"/>
        <v>41.597411697924791</v>
      </c>
      <c r="J370" s="164">
        <f t="shared" si="115"/>
        <v>60.13322795690803</v>
      </c>
      <c r="K370" s="164" t="str">
        <f t="shared" si="101"/>
        <v>1+0.000132282928853195i</v>
      </c>
      <c r="L370" s="164" t="str">
        <f t="shared" si="102"/>
        <v>1-0.0000445372955088078i</v>
      </c>
      <c r="M370" s="164" t="str">
        <f t="shared" si="119"/>
        <v>1.00000000589152+0.0000877456333443872i</v>
      </c>
      <c r="N370" s="164" t="str">
        <f t="shared" si="103"/>
        <v>1+0.987263190373597i</v>
      </c>
      <c r="O370" s="164" t="str">
        <f t="shared" si="104"/>
        <v>0.999994487284241+0.00168325555819653i</v>
      </c>
      <c r="P370" s="164" t="str">
        <f t="shared" si="120"/>
        <v>0.998332671031642+0.988941003430446i</v>
      </c>
      <c r="Q370" s="164" t="str">
        <f t="shared" si="105"/>
        <v>44.0731385791471-43.6508656511247i</v>
      </c>
      <c r="R370" s="164" t="str">
        <f t="shared" si="106"/>
        <v>280-1055.13053563137i</v>
      </c>
      <c r="S370" s="164" t="str">
        <f t="shared" si="107"/>
        <v>-3481930.76758351i</v>
      </c>
      <c r="T370" s="164" t="str">
        <f t="shared" si="116"/>
        <v>279.830378325681-1054.83339175208i</v>
      </c>
      <c r="U370" s="164" t="str">
        <f t="shared" si="108"/>
        <v>-0.49682678136152+1.87281124384181i</v>
      </c>
    </row>
    <row r="371" spans="2:21" x14ac:dyDescent="0.2">
      <c r="B371" s="164">
        <f t="shared" si="117"/>
        <v>2.6649999999999645</v>
      </c>
      <c r="C371" s="164">
        <f t="shared" si="118"/>
        <v>462.38102139922267</v>
      </c>
      <c r="D371" s="164">
        <f t="shared" si="109"/>
        <v>0.46238102139922266</v>
      </c>
      <c r="E371" s="164">
        <f t="shared" si="110"/>
        <v>35.802523545703032</v>
      </c>
      <c r="F371" s="164">
        <f t="shared" si="111"/>
        <v>-45.055069657808531</v>
      </c>
      <c r="G371" s="164">
        <f t="shared" si="112"/>
        <v>5.6518921470670094</v>
      </c>
      <c r="H371" s="164">
        <f t="shared" si="113"/>
        <v>105.02172709991196</v>
      </c>
      <c r="I371" s="164">
        <f t="shared" si="114"/>
        <v>41.454415692770041</v>
      </c>
      <c r="J371" s="164">
        <f t="shared" si="115"/>
        <v>59.966657442103426</v>
      </c>
      <c r="K371" s="164" t="str">
        <f t="shared" si="101"/>
        <v>1+0.000133814692977216i</v>
      </c>
      <c r="L371" s="164" t="str">
        <f t="shared" si="102"/>
        <v>1-0.0000450530130850116i</v>
      </c>
      <c r="M371" s="164" t="str">
        <f t="shared" si="119"/>
        <v>1.00000000602876+0.0000887616798922044i</v>
      </c>
      <c r="N371" s="164" t="str">
        <f t="shared" si="103"/>
        <v>1+0.998695159329009i</v>
      </c>
      <c r="O371" s="164" t="str">
        <f t="shared" si="104"/>
        <v>0.999994358876595+0.00170274673894039i</v>
      </c>
      <c r="P371" s="164" t="str">
        <f t="shared" si="120"/>
        <v>0.998293833950852+1.00039227230531i</v>
      </c>
      <c r="Q371" s="164" t="str">
        <f t="shared" si="105"/>
        <v>43.5705816086321-43.6544176674562i</v>
      </c>
      <c r="R371" s="164" t="str">
        <f t="shared" si="106"/>
        <v>280-1043.05255626542i</v>
      </c>
      <c r="S371" s="164" t="str">
        <f t="shared" si="107"/>
        <v>-3442073.43567589i</v>
      </c>
      <c r="T371" s="164" t="str">
        <f t="shared" si="116"/>
        <v>279.830378283557-1042.75933176004i</v>
      </c>
      <c r="U371" s="164" t="str">
        <f t="shared" si="108"/>
        <v>-0.496826781286731+1.85137427048779i</v>
      </c>
    </row>
    <row r="372" spans="2:21" x14ac:dyDescent="0.2">
      <c r="B372" s="164">
        <f t="shared" si="117"/>
        <v>2.6699999999999644</v>
      </c>
      <c r="C372" s="164">
        <f t="shared" si="118"/>
        <v>467.7351412871601</v>
      </c>
      <c r="D372" s="164">
        <f t="shared" si="109"/>
        <v>0.46773514128716009</v>
      </c>
      <c r="E372" s="164">
        <f t="shared" si="110"/>
        <v>35.752301861162714</v>
      </c>
      <c r="F372" s="164">
        <f t="shared" si="111"/>
        <v>-45.385956409770117</v>
      </c>
      <c r="G372" s="164">
        <f t="shared" si="112"/>
        <v>5.5586865881739431</v>
      </c>
      <c r="H372" s="164">
        <f t="shared" si="113"/>
        <v>105.1876714785047</v>
      </c>
      <c r="I372" s="164">
        <f t="shared" si="114"/>
        <v>41.310988449336655</v>
      </c>
      <c r="J372" s="164">
        <f t="shared" si="115"/>
        <v>59.80171506873458</v>
      </c>
      <c r="K372" s="164" t="str">
        <f t="shared" si="101"/>
        <v>1+0.000135364194093848i</v>
      </c>
      <c r="L372" s="164" t="str">
        <f t="shared" si="102"/>
        <v>1-0.0000455747023893001i</v>
      </c>
      <c r="M372" s="164" t="str">
        <f t="shared" si="119"/>
        <v>1.00000000616918+0.0000897894917045479i</v>
      </c>
      <c r="N372" s="164" t="str">
        <f t="shared" si="103"/>
        <v>1+1.01025950424604i</v>
      </c>
      <c r="O372" s="164" t="str">
        <f t="shared" si="104"/>
        <v>0.999994227477951+0.00172246361692014i</v>
      </c>
      <c r="P372" s="164" t="str">
        <f t="shared" si="120"/>
        <v>0.998254092238239+1.0119761361177i</v>
      </c>
      <c r="Q372" s="164" t="str">
        <f t="shared" si="105"/>
        <v>43.0680095286983-43.6521838085963i</v>
      </c>
      <c r="R372" s="164" t="str">
        <f t="shared" si="106"/>
        <v>280-1031.11283238602i</v>
      </c>
      <c r="S372" s="164" t="str">
        <f t="shared" si="107"/>
        <v>-3402672.34687385i</v>
      </c>
      <c r="T372" s="164" t="str">
        <f t="shared" si="116"/>
        <v>279.830378240451-1030.82348838797i</v>
      </c>
      <c r="U372" s="164" t="str">
        <f t="shared" si="108"/>
        <v>-0.496826781210198+1.83018269478803i</v>
      </c>
    </row>
    <row r="373" spans="2:21" x14ac:dyDescent="0.2">
      <c r="B373" s="164">
        <f t="shared" si="117"/>
        <v>2.6749999999999643</v>
      </c>
      <c r="C373" s="164">
        <f t="shared" si="118"/>
        <v>473.1512589614419</v>
      </c>
      <c r="D373" s="164">
        <f t="shared" si="109"/>
        <v>0.47315125896144189</v>
      </c>
      <c r="E373" s="164">
        <f t="shared" si="110"/>
        <v>35.701504622831088</v>
      </c>
      <c r="F373" s="164">
        <f t="shared" si="111"/>
        <v>-45.716816808179722</v>
      </c>
      <c r="G373" s="164">
        <f t="shared" si="112"/>
        <v>5.4656283055610713</v>
      </c>
      <c r="H373" s="164">
        <f t="shared" si="113"/>
        <v>105.35527206184807</v>
      </c>
      <c r="I373" s="164">
        <f t="shared" si="114"/>
        <v>41.167132928392157</v>
      </c>
      <c r="J373" s="164">
        <f t="shared" si="115"/>
        <v>59.638455253668347</v>
      </c>
      <c r="K373" s="164" t="str">
        <f t="shared" si="101"/>
        <v>1+0.000136931637587785i</v>
      </c>
      <c r="L373" s="164" t="str">
        <f t="shared" si="102"/>
        <v>1-0.0000461024325710254i</v>
      </c>
      <c r="M373" s="164" t="str">
        <f t="shared" si="119"/>
        <v>1.00000000631288+0.0000908292050167596i</v>
      </c>
      <c r="N373" s="164" t="str">
        <f t="shared" si="103"/>
        <v>1+1.02195775796609i</v>
      </c>
      <c r="O373" s="164" t="str">
        <f t="shared" si="104"/>
        <v>0.99999409301864+0.0017424088055866i</v>
      </c>
      <c r="P373" s="164" t="str">
        <f t="shared" si="120"/>
        <v>0.998213424822222+1.02369413008625i</v>
      </c>
      <c r="Q373" s="164" t="str">
        <f t="shared" si="105"/>
        <v>42.5655555445218-43.6441655570551i</v>
      </c>
      <c r="R373" s="164" t="str">
        <f t="shared" si="106"/>
        <v>280-1019.30978139568i</v>
      </c>
      <c r="S373" s="164" t="str">
        <f t="shared" si="107"/>
        <v>-3363722.27860573i</v>
      </c>
      <c r="T373" s="164" t="str">
        <f t="shared" si="116"/>
        <v>279.830378196341-1019.02427955272i</v>
      </c>
      <c r="U373" s="164" t="str">
        <f t="shared" si="108"/>
        <v>-0.496826781131883+1.80923370782205i</v>
      </c>
    </row>
    <row r="374" spans="2:21" x14ac:dyDescent="0.2">
      <c r="B374" s="164">
        <f t="shared" si="117"/>
        <v>2.6799999999999642</v>
      </c>
      <c r="C374" s="164">
        <f t="shared" si="118"/>
        <v>478.6300923225993</v>
      </c>
      <c r="D374" s="164">
        <f t="shared" si="109"/>
        <v>0.47863009232259929</v>
      </c>
      <c r="E374" s="164">
        <f t="shared" si="110"/>
        <v>35.650132042664154</v>
      </c>
      <c r="F374" s="164">
        <f t="shared" si="111"/>
        <v>-46.047607311158679</v>
      </c>
      <c r="G374" s="164">
        <f t="shared" si="112"/>
        <v>5.3727202486756873</v>
      </c>
      <c r="H374" s="164">
        <f t="shared" si="113"/>
        <v>105.5245395799988</v>
      </c>
      <c r="I374" s="164">
        <f t="shared" si="114"/>
        <v>41.022852291339845</v>
      </c>
      <c r="J374" s="164">
        <f t="shared" si="115"/>
        <v>59.476932268840123</v>
      </c>
      <c r="K374" s="164" t="str">
        <f t="shared" si="101"/>
        <v>1+0.000138517231221966i</v>
      </c>
      <c r="L374" s="164" t="str">
        <f t="shared" si="102"/>
        <v>1-0.0000466362735802517i</v>
      </c>
      <c r="M374" s="164" t="str">
        <f t="shared" si="119"/>
        <v>1.00000000645993+0.0000918809576417143i</v>
      </c>
      <c r="N374" s="164" t="str">
        <f t="shared" si="103"/>
        <v>1+1.03379147108i</v>
      </c>
      <c r="O374" s="164" t="str">
        <f t="shared" si="104"/>
        <v>0.999993955427369+0.00176258494865294i</v>
      </c>
      <c r="P374" s="164" t="str">
        <f t="shared" si="120"/>
        <v>0.998171810140398+1.03554780720102i</v>
      </c>
      <c r="Q374" s="164" t="str">
        <f t="shared" si="105"/>
        <v>42.0633527361057-43.6303682266426i</v>
      </c>
      <c r="R374" s="164" t="str">
        <f t="shared" si="106"/>
        <v>280-1007.64183881278i</v>
      </c>
      <c r="S374" s="164" t="str">
        <f t="shared" si="107"/>
        <v>-3325218.06808219i</v>
      </c>
      <c r="T374" s="164" t="str">
        <f t="shared" si="116"/>
        <v>279.830378151205-1007.36014128196i</v>
      </c>
      <c r="U374" s="164" t="str">
        <f t="shared" si="108"/>
        <v>-0.496826781051746+1.78852453282436i</v>
      </c>
    </row>
    <row r="375" spans="2:21" x14ac:dyDescent="0.2">
      <c r="B375" s="164">
        <f t="shared" si="117"/>
        <v>2.6849999999999641</v>
      </c>
      <c r="C375" s="164">
        <f t="shared" si="118"/>
        <v>484.17236758405943</v>
      </c>
      <c r="D375" s="164">
        <f t="shared" si="109"/>
        <v>0.4841723675840594</v>
      </c>
      <c r="E375" s="164">
        <f t="shared" si="110"/>
        <v>35.598184484914782</v>
      </c>
      <c r="F375" s="164">
        <f t="shared" si="111"/>
        <v>-46.378284433085497</v>
      </c>
      <c r="G375" s="164">
        <f t="shared" si="112"/>
        <v>5.2799654154308815</v>
      </c>
      <c r="H375" s="164">
        <f t="shared" si="113"/>
        <v>105.69548463784429</v>
      </c>
      <c r="I375" s="164">
        <f t="shared" si="114"/>
        <v>40.878149900345662</v>
      </c>
      <c r="J375" s="164">
        <f t="shared" si="115"/>
        <v>59.317200204758791</v>
      </c>
      <c r="K375" s="164" t="str">
        <f t="shared" si="101"/>
        <v>1+0.000140121185165109i</v>
      </c>
      <c r="L375" s="164" t="str">
        <f t="shared" si="102"/>
        <v>1-0.0000471762961770263i</v>
      </c>
      <c r="M375" s="164" t="str">
        <f t="shared" si="119"/>
        <v>1.0000000066104+0.0000929448889880827i</v>
      </c>
      <c r="N375" s="164" t="str">
        <f t="shared" si="103"/>
        <v>1+1.04576221213365i</v>
      </c>
      <c r="O375" s="164" t="str">
        <f t="shared" si="104"/>
        <v>0.999993814631185+0.00178299472044505i</v>
      </c>
      <c r="P375" s="164" t="str">
        <f t="shared" si="120"/>
        <v>0.99812922612811+1.04753873842912i</v>
      </c>
      <c r="Q375" s="164" t="str">
        <f t="shared" si="105"/>
        <v>41.5615339173734-43.6108009538854i</v>
      </c>
      <c r="R375" s="164" t="str">
        <f t="shared" si="106"/>
        <v>280-996.107458064188i</v>
      </c>
      <c r="S375" s="164" t="str">
        <f t="shared" si="107"/>
        <v>-3287154.61161181i</v>
      </c>
      <c r="T375" s="164" t="str">
        <f t="shared" si="116"/>
        <v>279.830378105017-995.829527506796i</v>
      </c>
      <c r="U375" s="164" t="str">
        <f t="shared" si="108"/>
        <v>-0.496826780969741+1.76805242481624i</v>
      </c>
    </row>
    <row r="376" spans="2:21" x14ac:dyDescent="0.2">
      <c r="B376" s="164">
        <f t="shared" si="117"/>
        <v>2.689999999999964</v>
      </c>
      <c r="C376" s="164">
        <f t="shared" si="118"/>
        <v>489.77881936840578</v>
      </c>
      <c r="D376" s="164">
        <f t="shared" si="109"/>
        <v>0.48977881936840578</v>
      </c>
      <c r="E376" s="164">
        <f t="shared" si="110"/>
        <v>35.54566246574813</v>
      </c>
      <c r="F376" s="164">
        <f t="shared" si="111"/>
        <v>-46.708804773442438</v>
      </c>
      <c r="G376" s="164">
        <f t="shared" si="112"/>
        <v>5.1873668525381404</v>
      </c>
      <c r="H376" s="164">
        <f t="shared" si="113"/>
        <v>105.86811770735507</v>
      </c>
      <c r="I376" s="164">
        <f t="shared" si="114"/>
        <v>40.73302931828627</v>
      </c>
      <c r="J376" s="164">
        <f t="shared" si="115"/>
        <v>59.159312933912631</v>
      </c>
      <c r="K376" s="164" t="str">
        <f t="shared" si="101"/>
        <v>1+0.000141743712019571i</v>
      </c>
      <c r="L376" s="164" t="str">
        <f t="shared" si="102"/>
        <v>1-0.0000477225719407596i</v>
      </c>
      <c r="M376" s="164" t="str">
        <f t="shared" si="119"/>
        <v>1.00000000676437+0.0000940211400788114i</v>
      </c>
      <c r="N376" s="164" t="str">
        <f t="shared" si="103"/>
        <v>1+1.05787156783578i</v>
      </c>
      <c r="O376" s="164" t="str">
        <f t="shared" si="104"/>
        <v>0.999993670555437+0.00180364082625608i</v>
      </c>
      <c r="P376" s="164" t="str">
        <f t="shared" si="120"/>
        <v>0.998085650206753+1.05966851292259i</v>
      </c>
      <c r="Q376" s="164" t="str">
        <f t="shared" si="105"/>
        <v>41.0602314958652-43.585476683279i</v>
      </c>
      <c r="R376" s="164" t="str">
        <f t="shared" si="106"/>
        <v>280-984.705110280209i</v>
      </c>
      <c r="S376" s="164" t="str">
        <f t="shared" si="107"/>
        <v>-3249526.86392469i</v>
      </c>
      <c r="T376" s="164" t="str">
        <f t="shared" si="116"/>
        <v>279.830378057752-984.430909856851i</v>
      </c>
      <c r="U376" s="164" t="str">
        <f t="shared" si="108"/>
        <v>-0.496826780885824+1.74781467024192i</v>
      </c>
    </row>
    <row r="377" spans="2:21" x14ac:dyDescent="0.2">
      <c r="B377" s="164">
        <f t="shared" si="117"/>
        <v>2.6949999999999639</v>
      </c>
      <c r="C377" s="164">
        <f t="shared" si="118"/>
        <v>495.4501908047493</v>
      </c>
      <c r="D377" s="164">
        <f t="shared" si="109"/>
        <v>0.49545019080474928</v>
      </c>
      <c r="E377" s="164">
        <f t="shared" si="110"/>
        <v>35.492566652696333</v>
      </c>
      <c r="F377" s="164">
        <f t="shared" si="111"/>
        <v>-47.039125045532963</v>
      </c>
      <c r="G377" s="164">
        <f t="shared" si="112"/>
        <v>5.0949276558201895</v>
      </c>
      <c r="H377" s="164">
        <f t="shared" si="113"/>
        <v>106.04244911964588</v>
      </c>
      <c r="I377" s="164">
        <f t="shared" si="114"/>
        <v>40.587494308516526</v>
      </c>
      <c r="J377" s="164">
        <f t="shared" si="115"/>
        <v>59.003324074112918</v>
      </c>
      <c r="K377" s="164" t="str">
        <f t="shared" si="101"/>
        <v>1+0.000143385026849529i</v>
      </c>
      <c r="L377" s="164" t="str">
        <f t="shared" si="102"/>
        <v>1-0.0000482751732797123i</v>
      </c>
      <c r="M377" s="164" t="str">
        <f t="shared" si="119"/>
        <v>1.00000000692194+0.0000951098535698167i</v>
      </c>
      <c r="N377" s="164" t="str">
        <f t="shared" si="103"/>
        <v>1+1.07012114326838i</v>
      </c>
      <c r="O377" s="164" t="str">
        <f t="shared" si="104"/>
        <v>0.999993523123734+0.001824526002705i</v>
      </c>
      <c r="P377" s="164" t="str">
        <f t="shared" si="120"/>
        <v>0.998041059271796+1.07193873822885i</v>
      </c>
      <c r="Q377" s="164" t="str">
        <f t="shared" si="105"/>
        <v>40.5595773333407-43.5544121464213i</v>
      </c>
      <c r="R377" s="164" t="str">
        <f t="shared" si="106"/>
        <v>280-973.433284092002i</v>
      </c>
      <c r="S377" s="164" t="str">
        <f t="shared" si="107"/>
        <v>-3212329.83750361i</v>
      </c>
      <c r="T377" s="164" t="str">
        <f t="shared" si="116"/>
        <v>279.830378009387-973.162777457713i</v>
      </c>
      <c r="U377" s="164" t="str">
        <f t="shared" si="108"/>
        <v>-0.496826780799954+1.72780858660899i</v>
      </c>
    </row>
    <row r="378" spans="2:21" x14ac:dyDescent="0.2">
      <c r="B378" s="164">
        <f t="shared" si="117"/>
        <v>2.6999999999999638</v>
      </c>
      <c r="C378" s="164">
        <f t="shared" si="118"/>
        <v>501.18723362723085</v>
      </c>
      <c r="D378" s="164">
        <f t="shared" si="109"/>
        <v>0.50118723362723083</v>
      </c>
      <c r="E378" s="164">
        <f t="shared" si="110"/>
        <v>35.438897863954097</v>
      </c>
      <c r="F378" s="164">
        <f t="shared" si="111"/>
        <v>-47.369202105014438</v>
      </c>
      <c r="G378" s="164">
        <f t="shared" si="112"/>
        <v>5.0026509705015707</v>
      </c>
      <c r="H378" s="164">
        <f t="shared" si="113"/>
        <v>106.2184890568472</v>
      </c>
      <c r="I378" s="164">
        <f t="shared" si="114"/>
        <v>40.441548834455666</v>
      </c>
      <c r="J378" s="164">
        <f t="shared" si="115"/>
        <v>58.849286951832767</v>
      </c>
      <c r="K378" s="164" t="str">
        <f t="shared" si="101"/>
        <v>1+0.000145045347209488i</v>
      </c>
      <c r="L378" s="164" t="str">
        <f t="shared" si="102"/>
        <v>1-0.0000488341734405934i</v>
      </c>
      <c r="M378" s="164" t="str">
        <f t="shared" si="119"/>
        <v>1.00000000708317+0.0000962111737688946i</v>
      </c>
      <c r="N378" s="164" t="str">
        <f t="shared" si="103"/>
        <v>1+1.08251256209941i</v>
      </c>
      <c r="O378" s="164" t="str">
        <f t="shared" si="104"/>
        <v>0.999993372257905+0.00184565301809932i</v>
      </c>
      <c r="P378" s="164" t="str">
        <f t="shared" si="120"/>
        <v>0.997995429680536+1.08435104050343i</v>
      </c>
      <c r="Q378" s="164" t="str">
        <f t="shared" si="105"/>
        <v>40.0597026076087-43.5176278350864i</v>
      </c>
      <c r="R378" s="164" t="str">
        <f t="shared" si="106"/>
        <v>280-962.290485431215i</v>
      </c>
      <c r="S378" s="164" t="str">
        <f t="shared" si="107"/>
        <v>-3175558.60192302i</v>
      </c>
      <c r="T378" s="164" t="str">
        <f t="shared" si="116"/>
        <v>279.830377959896-962.023636730628i</v>
      </c>
      <c r="U378" s="164" t="str">
        <f t="shared" si="108"/>
        <v>-0.496826780712085+1.7080315221327i</v>
      </c>
    </row>
    <row r="379" spans="2:21" x14ac:dyDescent="0.2">
      <c r="B379" s="164">
        <f t="shared" si="117"/>
        <v>2.7049999999999637</v>
      </c>
      <c r="C379" s="164">
        <f t="shared" si="118"/>
        <v>506.99070827466244</v>
      </c>
      <c r="D379" s="164">
        <f t="shared" si="109"/>
        <v>0.50699070827466242</v>
      </c>
      <c r="E379" s="164">
        <f t="shared" si="110"/>
        <v>35.384657067517729</v>
      </c>
      <c r="F379" s="164">
        <f t="shared" si="111"/>
        <v>-47.6989929782074</v>
      </c>
      <c r="G379" s="164">
        <f t="shared" si="112"/>
        <v>4.9105399914779797</v>
      </c>
      <c r="H379" s="164">
        <f t="shared" si="113"/>
        <v>106.39624754378326</v>
      </c>
      <c r="I379" s="164">
        <f t="shared" si="114"/>
        <v>40.295197058995711</v>
      </c>
      <c r="J379" s="164">
        <f t="shared" si="115"/>
        <v>58.697254565575861</v>
      </c>
      <c r="K379" s="164" t="str">
        <f t="shared" si="101"/>
        <v>1+0.000146724893173111i</v>
      </c>
      <c r="L379" s="164" t="str">
        <f t="shared" si="102"/>
        <v>1-0.0000493996465182687i</v>
      </c>
      <c r="M379" s="164" t="str">
        <f t="shared" si="119"/>
        <v>1.00000000724816+0.0000973252466548423i</v>
      </c>
      <c r="N379" s="164" t="str">
        <f t="shared" si="103"/>
        <v>1+1.095047466798i</v>
      </c>
      <c r="O379" s="164" t="str">
        <f t="shared" si="104"/>
        <v>0.999993217877959+0.00186702467280204i</v>
      </c>
      <c r="P379" s="164" t="str">
        <f t="shared" si="120"/>
        <v>0.997948737239558+1.09690706472524i</v>
      </c>
      <c r="Q379" s="164" t="str">
        <f t="shared" si="105"/>
        <v>39.5607376758895-43.4751479683282i</v>
      </c>
      <c r="R379" s="164" t="str">
        <f t="shared" si="106"/>
        <v>280-951.275237331955i</v>
      </c>
      <c r="S379" s="164" t="str">
        <f t="shared" si="107"/>
        <v>-3139208.28319546i</v>
      </c>
      <c r="T379" s="164" t="str">
        <f t="shared" si="116"/>
        <v>279.830377909251-951.012011194568i</v>
      </c>
      <c r="U379" s="164" t="str">
        <f t="shared" si="108"/>
        <v>-0.496826780622167+1.6884808553846i</v>
      </c>
    </row>
    <row r="380" spans="2:21" x14ac:dyDescent="0.2">
      <c r="B380" s="164">
        <f t="shared" si="117"/>
        <v>2.7099999999999635</v>
      </c>
      <c r="C380" s="164">
        <f t="shared" si="118"/>
        <v>512.86138399132199</v>
      </c>
      <c r="D380" s="164">
        <f t="shared" si="109"/>
        <v>0.51286138399132197</v>
      </c>
      <c r="E380" s="164">
        <f t="shared" si="110"/>
        <v>35.329845380167598</v>
      </c>
      <c r="F380" s="164">
        <f t="shared" si="111"/>
        <v>-48.02845489013437</v>
      </c>
      <c r="G380" s="164">
        <f t="shared" si="112"/>
        <v>4.8185979635609453</v>
      </c>
      <c r="H380" s="164">
        <f t="shared" si="113"/>
        <v>106.57573443946094</v>
      </c>
      <c r="I380" s="164">
        <f t="shared" si="114"/>
        <v>40.148443343728545</v>
      </c>
      <c r="J380" s="164">
        <f t="shared" si="115"/>
        <v>58.547279549326575</v>
      </c>
      <c r="K380" s="164" t="str">
        <f t="shared" si="101"/>
        <v>1+0.000148423887362398i</v>
      </c>
      <c r="L380" s="164" t="str">
        <f t="shared" si="102"/>
        <v>1-0.0000499716674655821i</v>
      </c>
      <c r="M380" s="164" t="str">
        <f t="shared" si="119"/>
        <v>1.00000000741699+0.0000984522198968159i</v>
      </c>
      <c r="N380" s="164" t="str">
        <f t="shared" si="103"/>
        <v>1+1.10772751885221i</v>
      </c>
      <c r="O380" s="164" t="str">
        <f t="shared" si="104"/>
        <v>0.999993059902043+0.00188864379960286i</v>
      </c>
      <c r="P380" s="164" t="str">
        <f t="shared" si="120"/>
        <v>0.997900957191913+1.10960847491432i</v>
      </c>
      <c r="Q380" s="164" t="str">
        <f t="shared" si="105"/>
        <v>39.0628119400025-43.4270004537004i</v>
      </c>
      <c r="R380" s="164" t="str">
        <f t="shared" si="106"/>
        <v>280-940.386079735022i</v>
      </c>
      <c r="S380" s="164" t="str">
        <f t="shared" si="107"/>
        <v>-3103274.06312557i</v>
      </c>
      <c r="T380" s="164" t="str">
        <f t="shared" si="116"/>
        <v>279.830377857427-940.126441270496i</v>
      </c>
      <c r="U380" s="164" t="str">
        <f t="shared" si="108"/>
        <v>-0.496826780530156+1.669153994945i</v>
      </c>
    </row>
    <row r="381" spans="2:21" x14ac:dyDescent="0.2">
      <c r="B381" s="164">
        <f t="shared" si="117"/>
        <v>2.7149999999999634</v>
      </c>
      <c r="C381" s="164">
        <f t="shared" si="118"/>
        <v>518.80003892891773</v>
      </c>
      <c r="D381" s="164">
        <f t="shared" si="109"/>
        <v>0.51880003892891768</v>
      </c>
      <c r="E381" s="164">
        <f t="shared" si="110"/>
        <v>35.274464066298421</v>
      </c>
      <c r="F381" s="164">
        <f t="shared" si="111"/>
        <v>-48.357545292241468</v>
      </c>
      <c r="G381" s="164">
        <f t="shared" si="112"/>
        <v>4.7268281816976154</v>
      </c>
      <c r="H381" s="164">
        <f t="shared" si="113"/>
        <v>106.75695942836637</v>
      </c>
      <c r="I381" s="164">
        <f t="shared" si="114"/>
        <v>40.001292247996034</v>
      </c>
      <c r="J381" s="164">
        <f t="shared" si="115"/>
        <v>58.399414136124904</v>
      </c>
      <c r="K381" s="164" t="str">
        <f t="shared" si="101"/>
        <v>1+0.000150142554977187i</v>
      </c>
      <c r="L381" s="164" t="str">
        <f t="shared" si="102"/>
        <v>1-0.0000505503121032907i</v>
      </c>
      <c r="M381" s="164" t="str">
        <f t="shared" si="119"/>
        <v>1.00000000758975+0.0000995922428738963i</v>
      </c>
      <c r="N381" s="164" t="str">
        <f t="shared" si="103"/>
        <v>1+1.12055439898918i</v>
      </c>
      <c r="O381" s="164" t="str">
        <f t="shared" si="104"/>
        <v>0.999992898246395+0.0019105132640936i</v>
      </c>
      <c r="P381" s="164" t="str">
        <f t="shared" si="120"/>
        <v>0.997852064203988+1.12245695435203i</v>
      </c>
      <c r="Q381" s="164" t="str">
        <f t="shared" si="105"/>
        <v>38.5660537136851-43.3732168427174i</v>
      </c>
      <c r="R381" s="164" t="str">
        <f t="shared" si="106"/>
        <v>280-929.621569294365i</v>
      </c>
      <c r="S381" s="164" t="str">
        <f t="shared" si="107"/>
        <v>-3067751.1786714i</v>
      </c>
      <c r="T381" s="164" t="str">
        <f t="shared" si="116"/>
        <v>279.830377804396-929.365484087897i</v>
      </c>
      <c r="U381" s="164" t="str">
        <f t="shared" si="108"/>
        <v>-0.496826780436001+1.65004837905945i</v>
      </c>
    </row>
    <row r="382" spans="2:21" x14ac:dyDescent="0.2">
      <c r="B382" s="164">
        <f t="shared" si="117"/>
        <v>2.7199999999999633</v>
      </c>
      <c r="C382" s="164">
        <f t="shared" si="118"/>
        <v>524.80746024972871</v>
      </c>
      <c r="D382" s="164">
        <f t="shared" si="109"/>
        <v>0.52480746024972869</v>
      </c>
      <c r="E382" s="164">
        <f t="shared" si="110"/>
        <v>35.218514536598079</v>
      </c>
      <c r="F382" s="164">
        <f t="shared" si="111"/>
        <v>-48.686221889766919</v>
      </c>
      <c r="G382" s="164">
        <f t="shared" si="112"/>
        <v>4.6352339911647142</v>
      </c>
      <c r="H382" s="164">
        <f t="shared" si="113"/>
        <v>106.93993201157069</v>
      </c>
      <c r="I382" s="164">
        <f t="shared" si="114"/>
        <v>39.853748527762789</v>
      </c>
      <c r="J382" s="164">
        <f t="shared" si="115"/>
        <v>58.253710121803771</v>
      </c>
      <c r="K382" s="164" t="str">
        <f t="shared" si="101"/>
        <v>1+0.00015188112382501i</v>
      </c>
      <c r="L382" s="164" t="str">
        <f t="shared" si="102"/>
        <v>1-0.0000511356571301144i</v>
      </c>
      <c r="M382" s="164" t="str">
        <f t="shared" si="119"/>
        <v>1.00000000776654+0.000100745466694896i</v>
      </c>
      <c r="N382" s="164" t="str">
        <f t="shared" si="103"/>
        <v>1+1.13352980739801i</v>
      </c>
      <c r="O382" s="164" t="str">
        <f t="shared" si="104"/>
        <v>0.999992732825303+0.0019326359650481i</v>
      </c>
      <c r="P382" s="164" t="str">
        <f t="shared" si="120"/>
        <v>0.997802032352072+1.13545420580392i</v>
      </c>
      <c r="Q382" s="164" t="str">
        <f t="shared" si="105"/>
        <v>38.0705900923135-43.3138322806826i</v>
      </c>
      <c r="R382" s="164" t="str">
        <f t="shared" si="106"/>
        <v>280-918.980279185781i</v>
      </c>
      <c r="S382" s="164" t="str">
        <f t="shared" si="107"/>
        <v>-3032634.92131308i</v>
      </c>
      <c r="T382" s="164" t="str">
        <f t="shared" si="116"/>
        <v>279.830377750128-918.727713293556i</v>
      </c>
      <c r="U382" s="164" t="str">
        <f t="shared" si="108"/>
        <v>-0.496826780339651+1.63116147529926i</v>
      </c>
    </row>
    <row r="383" spans="2:21" x14ac:dyDescent="0.2">
      <c r="B383" s="164">
        <f t="shared" si="117"/>
        <v>2.7249999999999632</v>
      </c>
      <c r="C383" s="164">
        <f t="shared" si="118"/>
        <v>530.88444423094393</v>
      </c>
      <c r="D383" s="164">
        <f t="shared" si="109"/>
        <v>0.53088444423094394</v>
      </c>
      <c r="E383" s="164">
        <f t="shared" si="110"/>
        <v>35.16199834657931</v>
      </c>
      <c r="F383" s="164">
        <f t="shared" si="111"/>
        <v>-49.014442668704547</v>
      </c>
      <c r="G383" s="164">
        <f t="shared" si="112"/>
        <v>4.5438187877343585</v>
      </c>
      <c r="H383" s="164">
        <f t="shared" si="113"/>
        <v>107.1246614976469</v>
      </c>
      <c r="I383" s="164">
        <f t="shared" si="114"/>
        <v>39.705817134313669</v>
      </c>
      <c r="J383" s="164">
        <f t="shared" si="115"/>
        <v>58.110218828942351</v>
      </c>
      <c r="K383" s="164" t="str">
        <f t="shared" si="101"/>
        <v>1+0.000153639824351283i</v>
      </c>
      <c r="L383" s="164" t="str">
        <f t="shared" si="102"/>
        <v>1-0.0000517277801329024i</v>
      </c>
      <c r="M383" s="164" t="str">
        <f t="shared" si="119"/>
        <v>1.00000000794745+0.000101912044218381i</v>
      </c>
      <c r="N383" s="164" t="str">
        <f t="shared" si="103"/>
        <v>1+1.146655463955i</v>
      </c>
      <c r="O383" s="164" t="str">
        <f t="shared" si="104"/>
        <v>0.999992563551059+0.00195501483480641i</v>
      </c>
      <c r="P383" s="164" t="str">
        <f t="shared" si="120"/>
        <v>0.997750835108615+1.148601951745i</v>
      </c>
      <c r="Q383" s="164" t="str">
        <f t="shared" si="105"/>
        <v>37.5765468253161-43.2488854510328i</v>
      </c>
      <c r="R383" s="164" t="str">
        <f t="shared" si="106"/>
        <v>280-908.460798917804i</v>
      </c>
      <c r="S383" s="164" t="str">
        <f t="shared" si="107"/>
        <v>-2997920.63642874i</v>
      </c>
      <c r="T383" s="164" t="str">
        <f t="shared" si="116"/>
        <v>279.830377694598-908.211718862487i</v>
      </c>
      <c r="U383" s="164" t="str">
        <f t="shared" si="108"/>
        <v>-0.49682678024106+1.61249078022582i</v>
      </c>
    </row>
    <row r="384" spans="2:21" x14ac:dyDescent="0.2">
      <c r="B384" s="164">
        <f t="shared" si="117"/>
        <v>2.7299999999999631</v>
      </c>
      <c r="C384" s="164">
        <f t="shared" si="118"/>
        <v>537.03179637020719</v>
      </c>
      <c r="D384" s="164">
        <f t="shared" si="109"/>
        <v>0.53703179637020715</v>
      </c>
      <c r="E384" s="164">
        <f t="shared" si="110"/>
        <v>35.104917194966617</v>
      </c>
      <c r="F384" s="164">
        <f t="shared" si="111"/>
        <v>-49.342165922330963</v>
      </c>
      <c r="G384" s="164">
        <f t="shared" si="112"/>
        <v>4.4525860178104697</v>
      </c>
      <c r="H384" s="164">
        <f t="shared" si="113"/>
        <v>107.3111569933982</v>
      </c>
      <c r="I384" s="164">
        <f t="shared" si="114"/>
        <v>39.557503212777085</v>
      </c>
      <c r="J384" s="164">
        <f t="shared" si="115"/>
        <v>57.968991071067236</v>
      </c>
      <c r="K384" s="164" t="str">
        <f t="shared" si="101"/>
        <v>1+0.000155418889669858i</v>
      </c>
      <c r="L384" s="164" t="str">
        <f t="shared" si="102"/>
        <v>1-0.0000523267595969173i</v>
      </c>
      <c r="M384" s="164" t="str">
        <f t="shared" si="119"/>
        <v>1.00000000813257+0.000103092130072941i</v>
      </c>
      <c r="N384" s="164" t="str">
        <f t="shared" si="103"/>
        <v>1+1.15993310845173i</v>
      </c>
      <c r="O384" s="164" t="str">
        <f t="shared" si="104"/>
        <v>0.999992390333911+0.00197765283966347i</v>
      </c>
      <c r="P384" s="164" t="str">
        <f t="shared" si="120"/>
        <v>0.997698445328162+1.16190193458775i</v>
      </c>
      <c r="Q384" s="164" t="str">
        <f t="shared" si="105"/>
        <v>37.084048191534-43.1784185143629i</v>
      </c>
      <c r="R384" s="164" t="str">
        <f t="shared" si="106"/>
        <v>280-898.061734144709i</v>
      </c>
      <c r="S384" s="164" t="str">
        <f t="shared" si="107"/>
        <v>-2963603.72267755i</v>
      </c>
      <c r="T384" s="164" t="str">
        <f t="shared" si="116"/>
        <v>279.830377637774-897.816106911014i</v>
      </c>
      <c r="U384" s="164" t="str">
        <f t="shared" si="108"/>
        <v>-0.496826780140171+1.59403381905871i</v>
      </c>
    </row>
    <row r="385" spans="2:21" x14ac:dyDescent="0.2">
      <c r="B385" s="164">
        <f t="shared" si="117"/>
        <v>2.734999999999963</v>
      </c>
      <c r="C385" s="164">
        <f t="shared" si="118"/>
        <v>543.2503314923872</v>
      </c>
      <c r="D385" s="164">
        <f t="shared" si="109"/>
        <v>0.54325033149238722</v>
      </c>
      <c r="E385" s="164">
        <f t="shared" si="110"/>
        <v>35.047272921942351</v>
      </c>
      <c r="F385" s="164">
        <f t="shared" si="111"/>
        <v>-49.669350277251787</v>
      </c>
      <c r="G385" s="164">
        <f t="shared" si="112"/>
        <v>4.3615391785352031</v>
      </c>
      <c r="H385" s="164">
        <f t="shared" si="113"/>
        <v>107.49942739439938</v>
      </c>
      <c r="I385" s="164">
        <f t="shared" si="114"/>
        <v>39.408812100477554</v>
      </c>
      <c r="J385" s="164">
        <f t="shared" si="115"/>
        <v>57.830077117147589</v>
      </c>
      <c r="K385" s="164" t="str">
        <f t="shared" si="101"/>
        <v>1+0.000157218555593914i</v>
      </c>
      <c r="L385" s="164" t="str">
        <f t="shared" si="102"/>
        <v>1-0.0000529326749162385i</v>
      </c>
      <c r="M385" s="164" t="str">
        <f t="shared" si="119"/>
        <v>1.000000008322+0.000104285880677676i</v>
      </c>
      <c r="N385" s="164" t="str">
        <f t="shared" si="103"/>
        <v>1+1.17336450082559i</v>
      </c>
      <c r="O385" s="164" t="str">
        <f t="shared" si="104"/>
        <v>0.999992213082017+0.00200055298026231i</v>
      </c>
      <c r="P385" s="164" t="str">
        <f t="shared" si="120"/>
        <v>0.997644835232956+1.17535591691272i</v>
      </c>
      <c r="Q385" s="164" t="str">
        <f t="shared" si="105"/>
        <v>36.5932168777902-43.1024770423078i</v>
      </c>
      <c r="R385" s="164" t="str">
        <f t="shared" si="106"/>
        <v>280-887.781706481733i</v>
      </c>
      <c r="S385" s="164" t="str">
        <f t="shared" si="107"/>
        <v>-2929679.6313897i</v>
      </c>
      <c r="T385" s="164" t="str">
        <f t="shared" si="116"/>
        <v>279.830377579626-887.539499512028i</v>
      </c>
      <c r="U385" s="164" t="str">
        <f t="shared" si="108"/>
        <v>-0.496826780036932+1.57578814534772i</v>
      </c>
    </row>
    <row r="386" spans="2:21" x14ac:dyDescent="0.2">
      <c r="B386" s="164">
        <f t="shared" si="117"/>
        <v>2.7399999999999629</v>
      </c>
      <c r="C386" s="164">
        <f t="shared" si="118"/>
        <v>549.54087385757794</v>
      </c>
      <c r="D386" s="164">
        <f t="shared" si="109"/>
        <v>0.54954087385757788</v>
      </c>
      <c r="E386" s="164">
        <f t="shared" si="110"/>
        <v>34.989067507255882</v>
      </c>
      <c r="F386" s="164">
        <f t="shared" si="111"/>
        <v>-49.995954718928004</v>
      </c>
      <c r="G386" s="164">
        <f t="shared" si="112"/>
        <v>4.2706818178629726</v>
      </c>
      <c r="H386" s="164">
        <f t="shared" si="113"/>
        <v>107.68948137535327</v>
      </c>
      <c r="I386" s="164">
        <f t="shared" si="114"/>
        <v>39.259749325118854</v>
      </c>
      <c r="J386" s="164">
        <f t="shared" si="115"/>
        <v>57.693526656425263</v>
      </c>
      <c r="K386" s="164" t="str">
        <f t="shared" si="101"/>
        <v>1+0.000159039060667221i</v>
      </c>
      <c r="L386" s="164" t="str">
        <f t="shared" si="102"/>
        <v>1-0.0000535456064042852i</v>
      </c>
      <c r="M386" s="164" t="str">
        <f t="shared" si="119"/>
        <v>1.00000000851584+0.000105493454262936i</v>
      </c>
      <c r="N386" s="164" t="str">
        <f t="shared" si="103"/>
        <v>1+1.18695142139309i</v>
      </c>
      <c r="O386" s="164" t="str">
        <f t="shared" si="104"/>
        <v>0.999992031701397+0.00202371829199176i</v>
      </c>
      <c r="P386" s="164" t="str">
        <f t="shared" si="120"/>
        <v>0.997589976398218+1.18896568170173i</v>
      </c>
      <c r="Q386" s="164" t="str">
        <f t="shared" si="105"/>
        <v>36.1041738609106-43.0211099464715i</v>
      </c>
      <c r="R386" s="164" t="str">
        <f t="shared" si="106"/>
        <v>280-877.619353322329i</v>
      </c>
      <c r="S386" s="164" t="str">
        <f t="shared" si="107"/>
        <v>-2896143.8659637i</v>
      </c>
      <c r="T386" s="164" t="str">
        <f t="shared" si="116"/>
        <v>279.830377520124-877.380534512345i</v>
      </c>
      <c r="U386" s="164" t="str">
        <f t="shared" si="108"/>
        <v>-0.496826779931289+1.55775134064854i</v>
      </c>
    </row>
    <row r="387" spans="2:21" x14ac:dyDescent="0.2">
      <c r="B387" s="164">
        <f t="shared" si="117"/>
        <v>2.7449999999999628</v>
      </c>
      <c r="C387" s="164">
        <f t="shared" si="118"/>
        <v>555.90425727035642</v>
      </c>
      <c r="D387" s="164">
        <f t="shared" si="109"/>
        <v>0.55590425727035642</v>
      </c>
      <c r="E387" s="164">
        <f t="shared" si="110"/>
        <v>34.93030306819945</v>
      </c>
      <c r="F387" s="164">
        <f t="shared" si="111"/>
        <v>-50.321938616649312</v>
      </c>
      <c r="G387" s="164">
        <f t="shared" si="112"/>
        <v>4.1800175346016069</v>
      </c>
      <c r="H387" s="164">
        <f t="shared" si="113"/>
        <v>107.88132738026333</v>
      </c>
      <c r="I387" s="164">
        <f t="shared" si="114"/>
        <v>39.110320602801053</v>
      </c>
      <c r="J387" s="164">
        <f t="shared" si="115"/>
        <v>57.559388763614017</v>
      </c>
      <c r="K387" s="164" t="str">
        <f t="shared" si="101"/>
        <v>1+0.000160880646195754i</v>
      </c>
      <c r="L387" s="164" t="str">
        <f t="shared" si="102"/>
        <v>1-0.0000541656353044621i</v>
      </c>
      <c r="M387" s="164" t="str">
        <f t="shared" si="119"/>
        <v>1.0000000087142+0.000106715010891292i</v>
      </c>
      <c r="N387" s="164" t="str">
        <f t="shared" si="103"/>
        <v>1+1.20069567108583i</v>
      </c>
      <c r="O387" s="164" t="str">
        <f t="shared" si="104"/>
        <v>0.999991846095879+0.0020471518453888i</v>
      </c>
      <c r="P387" s="164" t="str">
        <f t="shared" si="120"/>
        <v>0.997533839737065+1.20273303257384i</v>
      </c>
      <c r="Q387" s="164" t="str">
        <f t="shared" si="105"/>
        <v>35.6170382934236-42.9343694026081i</v>
      </c>
      <c r="R387" s="164" t="str">
        <f t="shared" si="106"/>
        <v>280-867.57332765761i</v>
      </c>
      <c r="S387" s="164" t="str">
        <f t="shared" si="107"/>
        <v>-2862991.98127013i</v>
      </c>
      <c r="T387" s="164" t="str">
        <f t="shared" si="116"/>
        <v>279.830377459235-867.337865352172i</v>
      </c>
      <c r="U387" s="164" t="str">
        <f t="shared" si="108"/>
        <v>-0.496826779823183+1.53992101420228i</v>
      </c>
    </row>
    <row r="388" spans="2:21" x14ac:dyDescent="0.2">
      <c r="B388" s="164">
        <f t="shared" si="117"/>
        <v>2.7499999999999627</v>
      </c>
      <c r="C388" s="164">
        <f t="shared" si="118"/>
        <v>562.34132519030129</v>
      </c>
      <c r="D388" s="164">
        <f t="shared" si="109"/>
        <v>0.56234132519030133</v>
      </c>
      <c r="E388" s="164">
        <f t="shared" si="110"/>
        <v>34.870981857455099</v>
      </c>
      <c r="F388" s="164">
        <f t="shared" si="111"/>
        <v>-50.647261747917739</v>
      </c>
      <c r="G388" s="164">
        <f t="shared" si="112"/>
        <v>4.0895499784176117</v>
      </c>
      <c r="H388" s="164">
        <f t="shared" si="113"/>
        <v>108.07497361242868</v>
      </c>
      <c r="I388" s="164">
        <f t="shared" si="114"/>
        <v>38.960531835872715</v>
      </c>
      <c r="J388" s="164">
        <f t="shared" si="115"/>
        <v>57.42771186451094</v>
      </c>
      <c r="K388" s="164" t="str">
        <f t="shared" si="101"/>
        <v>1+0.000162743556279681i</v>
      </c>
      <c r="L388" s="164" t="str">
        <f t="shared" si="102"/>
        <v>1-0.0000547928438009285i</v>
      </c>
      <c r="M388" s="164" t="str">
        <f t="shared" si="119"/>
        <v>1.00000000891718+0.000107950712478753i</v>
      </c>
      <c r="N388" s="164" t="str">
        <f t="shared" si="103"/>
        <v>1+1.21459907168923i</v>
      </c>
      <c r="O388" s="164" t="str">
        <f t="shared" si="104"/>
        <v>0.999991656167053+0.00207085674654555i</v>
      </c>
      <c r="P388" s="164" t="str">
        <f t="shared" si="120"/>
        <v>0.997476395485097+1.21665979402402i</v>
      </c>
      <c r="Q388" s="164" t="str">
        <f t="shared" si="105"/>
        <v>35.1319273931566-42.842310770269i</v>
      </c>
      <c r="R388" s="164" t="str">
        <f t="shared" si="106"/>
        <v>280-857.64229789775i</v>
      </c>
      <c r="S388" s="164" t="str">
        <f t="shared" si="107"/>
        <v>-2830219.58306258i</v>
      </c>
      <c r="T388" s="164" t="str">
        <f t="shared" si="116"/>
        <v>279.830377396929-857.410160886583i</v>
      </c>
      <c r="U388" s="164" t="str">
        <f t="shared" si="108"/>
        <v>-0.496826779712561+1.52229480261847i</v>
      </c>
    </row>
    <row r="389" spans="2:21" x14ac:dyDescent="0.2">
      <c r="B389" s="164">
        <f t="shared" si="117"/>
        <v>2.7549999999999626</v>
      </c>
      <c r="C389" s="164">
        <f t="shared" si="118"/>
        <v>568.85293084379259</v>
      </c>
      <c r="D389" s="164">
        <f t="shared" si="109"/>
        <v>0.56885293084379263</v>
      </c>
      <c r="E389" s="164">
        <f t="shared" si="110"/>
        <v>34.811106260818192</v>
      </c>
      <c r="F389" s="164">
        <f t="shared" si="111"/>
        <v>-50.971884322206691</v>
      </c>
      <c r="G389" s="164">
        <f t="shared" si="112"/>
        <v>3.9992828498058124</v>
      </c>
      <c r="H389" s="164">
        <f t="shared" si="113"/>
        <v>108.27042802425939</v>
      </c>
      <c r="I389" s="164">
        <f t="shared" si="114"/>
        <v>38.810389110624001</v>
      </c>
      <c r="J389" s="164">
        <f t="shared" si="115"/>
        <v>57.298543702052697</v>
      </c>
      <c r="K389" s="164" t="str">
        <f t="shared" si="101"/>
        <v>1+0.000164628037845715i</v>
      </c>
      <c r="L389" s="164" t="str">
        <f t="shared" si="102"/>
        <v>1-0.0000554273150294911i</v>
      </c>
      <c r="M389" s="164" t="str">
        <f t="shared" si="119"/>
        <v>1.00000000912489+0.000109200722816224i</v>
      </c>
      <c r="N389" s="164" t="str">
        <f t="shared" si="103"/>
        <v>1+1.22866346608397i</v>
      </c>
      <c r="O389" s="164" t="str">
        <f t="shared" si="104"/>
        <v>0.999991461814217+0.00209483613752097i</v>
      </c>
      <c r="P389" s="164" t="str">
        <f t="shared" si="120"/>
        <v>0.997417613184613+1.23074781166455i</v>
      </c>
      <c r="Q389" s="164" t="str">
        <f t="shared" si="105"/>
        <v>34.6489563369369-42.7449925081463i</v>
      </c>
      <c r="R389" s="164" t="str">
        <f t="shared" si="106"/>
        <v>280-847.824947695513i</v>
      </c>
      <c r="S389" s="164" t="str">
        <f t="shared" si="107"/>
        <v>-2797822.32739519i</v>
      </c>
      <c r="T389" s="164" t="str">
        <f t="shared" si="116"/>
        <v>279.830377333171-847.596105209111i</v>
      </c>
      <c r="U389" s="164" t="str">
        <f t="shared" si="108"/>
        <v>-0.496826779599362+1.50487036956186i</v>
      </c>
    </row>
    <row r="390" spans="2:21" x14ac:dyDescent="0.2">
      <c r="B390" s="164">
        <f t="shared" si="117"/>
        <v>2.7599999999999625</v>
      </c>
      <c r="C390" s="164">
        <f t="shared" si="118"/>
        <v>575.43993733710749</v>
      </c>
      <c r="D390" s="164">
        <f t="shared" si="109"/>
        <v>0.57543993733710752</v>
      </c>
      <c r="E390" s="164">
        <f t="shared" si="110"/>
        <v>34.750678794801061</v>
      </c>
      <c r="F390" s="164">
        <f t="shared" si="111"/>
        <v>-51.295767004066136</v>
      </c>
      <c r="G390" s="164">
        <f t="shared" si="112"/>
        <v>3.909219900020533</v>
      </c>
      <c r="H390" s="164">
        <f t="shared" si="113"/>
        <v>108.46769830691979</v>
      </c>
      <c r="I390" s="164">
        <f t="shared" si="114"/>
        <v>38.659898694821592</v>
      </c>
      <c r="J390" s="164">
        <f t="shared" si="115"/>
        <v>57.17193130285365</v>
      </c>
      <c r="K390" s="164" t="str">
        <f t="shared" si="101"/>
        <v>1+0.000166534340679846i</v>
      </c>
      <c r="L390" s="164" t="str">
        <f t="shared" si="102"/>
        <v>1-0.000056069133088624i</v>
      </c>
      <c r="M390" s="164" t="str">
        <f t="shared" si="119"/>
        <v>1.00000000933744+0.000110465207591222i</v>
      </c>
      <c r="N390" s="164" t="str">
        <f t="shared" si="103"/>
        <v>1+1.2428907184903i</v>
      </c>
      <c r="O390" s="164" t="str">
        <f t="shared" si="104"/>
        <v>0.999991262934321+0.00211909319675738i</v>
      </c>
      <c r="P390" s="164" t="str">
        <f t="shared" si="120"/>
        <v>0.997357461668455+1.24499895246922i</v>
      </c>
      <c r="Q390" s="164" t="str">
        <f t="shared" si="105"/>
        <v>34.1682381585791-42.6424760853447i</v>
      </c>
      <c r="R390" s="164" t="str">
        <f t="shared" si="106"/>
        <v>280-838.119975771757i</v>
      </c>
      <c r="S390" s="164" t="str">
        <f t="shared" si="107"/>
        <v>-2765795.92004679i</v>
      </c>
      <c r="T390" s="164" t="str">
        <f t="shared" si="116"/>
        <v>279.830377267929-837.894397477294i</v>
      </c>
      <c r="U390" s="164" t="str">
        <f t="shared" si="108"/>
        <v>-0.496826779483527+1.48764540544271i</v>
      </c>
    </row>
    <row r="391" spans="2:21" x14ac:dyDescent="0.2">
      <c r="B391" s="164">
        <f t="shared" si="117"/>
        <v>2.7649999999999624</v>
      </c>
      <c r="C391" s="164">
        <f t="shared" si="118"/>
        <v>582.1032177708214</v>
      </c>
      <c r="D391" s="164">
        <f t="shared" si="109"/>
        <v>0.58210321777082141</v>
      </c>
      <c r="E391" s="164">
        <f t="shared" si="110"/>
        <v>34.68970210412246</v>
      </c>
      <c r="F391" s="164">
        <f t="shared" si="111"/>
        <v>-51.61887093554224</v>
      </c>
      <c r="G391" s="164">
        <f t="shared" si="112"/>
        <v>3.81936493096747</v>
      </c>
      <c r="H391" s="164">
        <f t="shared" si="113"/>
        <v>108.66679187980131</v>
      </c>
      <c r="I391" s="164">
        <f t="shared" si="114"/>
        <v>38.509067035089927</v>
      </c>
      <c r="J391" s="164">
        <f t="shared" si="115"/>
        <v>57.047920944259069</v>
      </c>
      <c r="K391" s="164" t="str">
        <f t="shared" si="101"/>
        <v>1+0.00016846271746045i</v>
      </c>
      <c r="L391" s="164" t="str">
        <f t="shared" si="102"/>
        <v>1-0.0000567183830506159i</v>
      </c>
      <c r="M391" s="164" t="str">
        <f t="shared" si="119"/>
        <v>1.00000000955493+0.000111744334409834i</v>
      </c>
      <c r="N391" s="164" t="str">
        <f t="shared" si="103"/>
        <v>1+1.25728271471511i</v>
      </c>
      <c r="O391" s="164" t="str">
        <f t="shared" si="104"/>
        <v>0.999991059421918+0.00214363113950169i</v>
      </c>
      <c r="P391" s="164" t="str">
        <f t="shared" si="120"/>
        <v>0.997295909043498+1.25941510502033i</v>
      </c>
      <c r="Q391" s="164" t="str">
        <f t="shared" si="105"/>
        <v>33.689883651336-42.5348258888289i</v>
      </c>
      <c r="R391" s="164" t="str">
        <f t="shared" si="106"/>
        <v>280-828.526095742969i</v>
      </c>
      <c r="S391" s="164" t="str">
        <f t="shared" si="107"/>
        <v>-2734136.11595179i</v>
      </c>
      <c r="T391" s="164" t="str">
        <f t="shared" si="116"/>
        <v>279.830377201167-828.303751740286i</v>
      </c>
      <c r="U391" s="164" t="str">
        <f t="shared" si="108"/>
        <v>-0.496826779364994+1.47061762711068i</v>
      </c>
    </row>
    <row r="392" spans="2:21" x14ac:dyDescent="0.2">
      <c r="B392" s="164">
        <f t="shared" si="117"/>
        <v>2.7699999999999623</v>
      </c>
      <c r="C392" s="164">
        <f t="shared" si="118"/>
        <v>588.84365535553832</v>
      </c>
      <c r="D392" s="164">
        <f t="shared" si="109"/>
        <v>0.58884365535553829</v>
      </c>
      <c r="E392" s="164">
        <f t="shared" si="110"/>
        <v>34.628178959088366</v>
      </c>
      <c r="F392" s="164">
        <f t="shared" si="111"/>
        <v>-51.941157757885932</v>
      </c>
      <c r="G392" s="164">
        <f t="shared" si="112"/>
        <v>3.7297217950543282</v>
      </c>
      <c r="H392" s="164">
        <f t="shared" si="113"/>
        <v>108.86771587983009</v>
      </c>
      <c r="I392" s="164">
        <f t="shared" si="114"/>
        <v>38.357900754142698</v>
      </c>
      <c r="J392" s="164">
        <f t="shared" si="115"/>
        <v>56.926558121944154</v>
      </c>
      <c r="K392" s="164" t="str">
        <f t="shared" si="101"/>
        <v>1+0.000170413423791782i</v>
      </c>
      <c r="L392" s="164" t="str">
        <f t="shared" si="102"/>
        <v>1-0.0000573751509728459i</v>
      </c>
      <c r="M392" s="164" t="str">
        <f t="shared" si="119"/>
        <v>1.0000000097775+0.000113038272818936i</v>
      </c>
      <c r="N392" s="164" t="str">
        <f t="shared" si="103"/>
        <v>1+1.27184136240191i</v>
      </c>
      <c r="O392" s="164" t="str">
        <f t="shared" si="104"/>
        <v>0.999990851169102+0.00216845321823165i</v>
      </c>
      <c r="P392" s="164" t="str">
        <f t="shared" si="120"/>
        <v>0.997232922673721+1.27399817975859i</v>
      </c>
      <c r="Q392" s="164" t="str">
        <f t="shared" si="105"/>
        <v>33.2140012749701-42.4221091273025i</v>
      </c>
      <c r="R392" s="164" t="str">
        <f t="shared" si="106"/>
        <v>280-819.042035950739i</v>
      </c>
      <c r="S392" s="164" t="str">
        <f t="shared" si="107"/>
        <v>-2702838.71863745i</v>
      </c>
      <c r="T392" s="164" t="str">
        <f t="shared" si="116"/>
        <v>279.830377132849-818.822896768377i</v>
      </c>
      <c r="U392" s="164" t="str">
        <f t="shared" si="108"/>
        <v>-0.496826779243699+1.4537847775522i</v>
      </c>
    </row>
    <row r="393" spans="2:21" x14ac:dyDescent="0.2">
      <c r="B393" s="164">
        <f t="shared" si="117"/>
        <v>2.7749999999999622</v>
      </c>
      <c r="C393" s="164">
        <f t="shared" si="118"/>
        <v>595.66214352895872</v>
      </c>
      <c r="D393" s="164">
        <f t="shared" si="109"/>
        <v>0.59566214352895874</v>
      </c>
      <c r="E393" s="164">
        <f t="shared" si="110"/>
        <v>34.56611225286791</v>
      </c>
      <c r="F393" s="164">
        <f t="shared" si="111"/>
        <v>-52.26258963252122</v>
      </c>
      <c r="G393" s="164">
        <f t="shared" si="112"/>
        <v>3.640294394998862</v>
      </c>
      <c r="H393" s="164">
        <f t="shared" si="113"/>
        <v>109.07047715061381</v>
      </c>
      <c r="I393" s="164">
        <f t="shared" si="114"/>
        <v>38.206406647866771</v>
      </c>
      <c r="J393" s="164">
        <f t="shared" si="115"/>
        <v>56.807887518092592</v>
      </c>
      <c r="K393" s="164" t="str">
        <f t="shared" si="101"/>
        <v>1+0.000172386718237851i</v>
      </c>
      <c r="L393" s="164" t="str">
        <f t="shared" si="102"/>
        <v>1-0.0000580395239091907i</v>
      </c>
      <c r="M393" s="164" t="str">
        <f t="shared" si="119"/>
        <v>1.00000001000524+0.00011434719432866i</v>
      </c>
      <c r="N393" s="164" t="str">
        <f t="shared" si="103"/>
        <v>1+1.28656859128369i</v>
      </c>
      <c r="O393" s="164" t="str">
        <f t="shared" si="104"/>
        <v>0.999990638065454+0.00219356272308689i</v>
      </c>
      <c r="P393" s="164" t="str">
        <f t="shared" si="120"/>
        <v>0.99716846916292+1.28875010923584i</v>
      </c>
      <c r="Q393" s="164" t="str">
        <f t="shared" si="105"/>
        <v>32.7406970675837-42.3043957317686i</v>
      </c>
      <c r="R393" s="164" t="str">
        <f t="shared" si="106"/>
        <v>280-809.666539293228i</v>
      </c>
      <c r="S393" s="164" t="str">
        <f t="shared" si="107"/>
        <v>-2671899.57966765i</v>
      </c>
      <c r="T393" s="164" t="str">
        <f t="shared" si="116"/>
        <v>279.83037706294-809.450575884531i</v>
      </c>
      <c r="U393" s="164" t="str">
        <f t="shared" si="108"/>
        <v>-0.496826779119578+1.43714462559133i</v>
      </c>
    </row>
    <row r="394" spans="2:21" x14ac:dyDescent="0.2">
      <c r="B394" s="164">
        <f t="shared" si="117"/>
        <v>2.7799999999999621</v>
      </c>
      <c r="C394" s="164">
        <f t="shared" si="118"/>
        <v>602.55958607430534</v>
      </c>
      <c r="D394" s="164">
        <f t="shared" si="109"/>
        <v>0.60255958607430538</v>
      </c>
      <c r="E394" s="164">
        <f t="shared" si="110"/>
        <v>34.503504998673023</v>
      </c>
      <c r="F394" s="164">
        <f t="shared" si="111"/>
        <v>-52.583129261250853</v>
      </c>
      <c r="G394" s="164">
        <f t="shared" si="112"/>
        <v>3.551086683591766</v>
      </c>
      <c r="H394" s="164">
        <f t="shared" si="113"/>
        <v>109.27508223143523</v>
      </c>
      <c r="I394" s="164">
        <f t="shared" si="114"/>
        <v>38.054591682264785</v>
      </c>
      <c r="J394" s="164">
        <f t="shared" si="115"/>
        <v>56.691952970184381</v>
      </c>
      <c r="K394" s="164" t="str">
        <f t="shared" si="101"/>
        <v>1+0.000174382862356701i</v>
      </c>
      <c r="L394" s="164" t="str">
        <f t="shared" si="102"/>
        <v>1-0.0000587115899215635i</v>
      </c>
      <c r="M394" s="164" t="str">
        <f t="shared" si="119"/>
        <v>1.0000000102383+0.000115671272435137i</v>
      </c>
      <c r="N394" s="164" t="str">
        <f t="shared" si="103"/>
        <v>1+1.30146635343868i</v>
      </c>
      <c r="O394" s="164" t="str">
        <f t="shared" si="104"/>
        <v>0.999990419997985+0.00221896298230509i</v>
      </c>
      <c r="P394" s="164" t="str">
        <f t="shared" si="120"/>
        <v>0.997102514336989+1.3036728483707i</v>
      </c>
      <c r="Q394" s="164" t="str">
        <f t="shared" si="105"/>
        <v>32.2700745623439-42.1817582530534i</v>
      </c>
      <c r="R394" s="164" t="str">
        <f t="shared" si="106"/>
        <v>280-800.39836305849i</v>
      </c>
      <c r="S394" s="164" t="str">
        <f t="shared" si="107"/>
        <v>-2641314.59809302i</v>
      </c>
      <c r="T394" s="164" t="str">
        <f t="shared" si="116"/>
        <v>279.830376991402-800.185546797736i</v>
      </c>
      <c r="U394" s="164" t="str">
        <f t="shared" si="108"/>
        <v>-0.496826778992565+1.42069496559389i</v>
      </c>
    </row>
    <row r="395" spans="2:21" x14ac:dyDescent="0.2">
      <c r="B395" s="164">
        <f t="shared" si="117"/>
        <v>2.784999999999962</v>
      </c>
      <c r="C395" s="164">
        <f t="shared" si="118"/>
        <v>609.5368972401161</v>
      </c>
      <c r="D395" s="164">
        <f t="shared" si="109"/>
        <v>0.60953689724011606</v>
      </c>
      <c r="E395" s="164">
        <f t="shared" si="110"/>
        <v>34.440360326843319</v>
      </c>
      <c r="F395" s="164">
        <f t="shared" si="111"/>
        <v>-52.902739905679041</v>
      </c>
      <c r="G395" s="164">
        <f t="shared" si="112"/>
        <v>3.4621026634153873</v>
      </c>
      <c r="H395" s="164">
        <f t="shared" si="113"/>
        <v>109.48153734609231</v>
      </c>
      <c r="I395" s="164">
        <f t="shared" si="114"/>
        <v>37.902462990258705</v>
      </c>
      <c r="J395" s="164">
        <f t="shared" si="115"/>
        <v>56.578797440413268</v>
      </c>
      <c r="K395" s="164" t="str">
        <f t="shared" si="101"/>
        <v>1+0.00017640212073507i</v>
      </c>
      <c r="L395" s="164" t="str">
        <f t="shared" si="102"/>
        <v>1-0.0000593914380915861i</v>
      </c>
      <c r="M395" s="164" t="str">
        <f t="shared" si="119"/>
        <v>1.00000001047678+0.000117010682643484i</v>
      </c>
      <c r="N395" s="164" t="str">
        <f t="shared" si="103"/>
        <v>1+1.31653662354912i</v>
      </c>
      <c r="O395" s="164" t="str">
        <f t="shared" si="104"/>
        <v>0.999990196851072+0.0022446573626631i</v>
      </c>
      <c r="P395" s="164" t="str">
        <f t="shared" si="120"/>
        <v>0.997035023225807+1.31876837470719i</v>
      </c>
      <c r="Q395" s="164" t="str">
        <f t="shared" si="105"/>
        <v>31.8022347091945-42.0542717565433i</v>
      </c>
      <c r="R395" s="164" t="str">
        <f t="shared" si="106"/>
        <v>280-791.236278759819i</v>
      </c>
      <c r="S395" s="164" t="str">
        <f t="shared" si="107"/>
        <v>-2611079.71990741i</v>
      </c>
      <c r="T395" s="164" t="str">
        <f t="shared" si="116"/>
        <v>279.830376918199-791.026581438444i</v>
      </c>
      <c r="U395" s="164" t="str">
        <f t="shared" si="108"/>
        <v>-0.496826778862597+1.4044336171753i</v>
      </c>
    </row>
    <row r="396" spans="2:21" x14ac:dyDescent="0.2">
      <c r="B396" s="164">
        <f t="shared" si="117"/>
        <v>2.7899999999999618</v>
      </c>
      <c r="C396" s="164">
        <f t="shared" si="118"/>
        <v>616.5950018614285</v>
      </c>
      <c r="D396" s="164">
        <f t="shared" si="109"/>
        <v>0.61659500186142846</v>
      </c>
      <c r="E396" s="164">
        <f t="shared" si="110"/>
        <v>34.37668148184607</v>
      </c>
      <c r="F396" s="164">
        <f t="shared" si="111"/>
        <v>-53.221385405827625</v>
      </c>
      <c r="G396" s="164">
        <f t="shared" si="112"/>
        <v>3.3733463865131501</v>
      </c>
      <c r="H396" s="164">
        <f t="shared" si="113"/>
        <v>109.68984839159828</v>
      </c>
      <c r="I396" s="164">
        <f t="shared" si="114"/>
        <v>37.750027868359219</v>
      </c>
      <c r="J396" s="164">
        <f t="shared" si="115"/>
        <v>56.46846298577065</v>
      </c>
      <c r="K396" s="164" t="str">
        <f t="shared" si="101"/>
        <v>1+0.000178444761023471i</v>
      </c>
      <c r="L396" s="164" t="str">
        <f t="shared" si="102"/>
        <v>1-0.0000600791585323973i</v>
      </c>
      <c r="M396" s="164" t="str">
        <f t="shared" si="119"/>
        <v>1.00000001072081+0.000118365602491074i</v>
      </c>
      <c r="N396" s="164" t="str">
        <f t="shared" si="103"/>
        <v>1+1.33178139916299i</v>
      </c>
      <c r="O396" s="164" t="str">
        <f t="shared" si="104"/>
        <v>0.9999899685064+0.0022706492699232i</v>
      </c>
      <c r="P396" s="164" t="str">
        <f t="shared" si="120"/>
        <v>0.996965960044693+1.33403868867633i</v>
      </c>
      <c r="Q396" s="164" t="str">
        <f t="shared" si="105"/>
        <v>31.3372758016656-41.9220137144261i</v>
      </c>
      <c r="R396" s="164" t="str">
        <f t="shared" si="106"/>
        <v>280-782.179071972863i</v>
      </c>
      <c r="S396" s="164" t="str">
        <f t="shared" si="107"/>
        <v>-2581190.93751044i</v>
      </c>
      <c r="T396" s="164" t="str">
        <f t="shared" si="116"/>
        <v>279.83037684329-781.972465795716i</v>
      </c>
      <c r="U396" s="164" t="str">
        <f t="shared" si="108"/>
        <v>-0.496826778729599+1.38835842491145i</v>
      </c>
    </row>
    <row r="397" spans="2:21" x14ac:dyDescent="0.2">
      <c r="B397" s="164">
        <f t="shared" si="117"/>
        <v>2.7949999999999617</v>
      </c>
      <c r="C397" s="164">
        <f t="shared" si="118"/>
        <v>623.73483548236493</v>
      </c>
      <c r="D397" s="164">
        <f t="shared" si="109"/>
        <v>0.62373483548236497</v>
      </c>
      <c r="E397" s="164">
        <f t="shared" si="110"/>
        <v>34.312471819194521</v>
      </c>
      <c r="F397" s="164">
        <f t="shared" si="111"/>
        <v>-53.539030197930494</v>
      </c>
      <c r="G397" s="164">
        <f t="shared" si="112"/>
        <v>3.2848219540104688</v>
      </c>
      <c r="H397" s="164">
        <f t="shared" si="113"/>
        <v>109.90002092674571</v>
      </c>
      <c r="I397" s="164">
        <f t="shared" si="114"/>
        <v>37.597293773204989</v>
      </c>
      <c r="J397" s="164">
        <f t="shared" si="115"/>
        <v>56.360990728815217</v>
      </c>
      <c r="K397" s="164" t="str">
        <f t="shared" si="101"/>
        <v>1+0.000180511053971661i</v>
      </c>
      <c r="L397" s="164" t="str">
        <f t="shared" si="102"/>
        <v>1-0.0000607748424005963i</v>
      </c>
      <c r="M397" s="164" t="str">
        <f t="shared" si="119"/>
        <v>1.00000001097053+0.000119736211571065i</v>
      </c>
      <c r="N397" s="164" t="str">
        <f t="shared" si="103"/>
        <v>1+1.34720270095878i</v>
      </c>
      <c r="O397" s="164" t="str">
        <f t="shared" si="104"/>
        <v>0.999989734842897+0.00229694214928455i</v>
      </c>
      <c r="P397" s="164" t="str">
        <f t="shared" si="120"/>
        <v>0.996895288175435+1.34948581386069i</v>
      </c>
      <c r="Q397" s="164" t="str">
        <f t="shared" si="105"/>
        <v>30.875293408846-41.7850638957016i</v>
      </c>
      <c r="R397" s="164" t="str">
        <f t="shared" si="106"/>
        <v>280-773.225542174663i</v>
      </c>
      <c r="S397" s="164" t="str">
        <f t="shared" si="107"/>
        <v>-2551644.28917639i</v>
      </c>
      <c r="T397" s="164" t="str">
        <f t="shared" si="116"/>
        <v>279.830376766637-773.021999756319i</v>
      </c>
      <c r="U397" s="164" t="str">
        <f t="shared" si="108"/>
        <v>-0.496826778593505+1.37246725805299i</v>
      </c>
    </row>
    <row r="398" spans="2:21" x14ac:dyDescent="0.2">
      <c r="B398" s="164">
        <f t="shared" si="117"/>
        <v>2.7999999999999616</v>
      </c>
      <c r="C398" s="164">
        <f t="shared" si="118"/>
        <v>630.95734448013775</v>
      </c>
      <c r="D398" s="164">
        <f t="shared" si="109"/>
        <v>0.63095734448013774</v>
      </c>
      <c r="E398" s="164">
        <f t="shared" si="110"/>
        <v>34.24773480229107</v>
      </c>
      <c r="F398" s="164">
        <f t="shared" si="111"/>
        <v>-53.855639331390243</v>
      </c>
      <c r="G398" s="164">
        <f t="shared" si="112"/>
        <v>3.1965335156853887</v>
      </c>
      <c r="H398" s="164">
        <f t="shared" si="113"/>
        <v>110.11206016053865</v>
      </c>
      <c r="I398" s="164">
        <f t="shared" si="114"/>
        <v>37.444268317976459</v>
      </c>
      <c r="J398" s="164">
        <f t="shared" si="115"/>
        <v>56.256420829148404</v>
      </c>
      <c r="K398" s="164" t="str">
        <f t="shared" si="101"/>
        <v>1+0.000182601273464532i</v>
      </c>
      <c r="L398" s="164" t="str">
        <f t="shared" si="102"/>
        <v>1-0.0000614785819083265i</v>
      </c>
      <c r="M398" s="164" t="str">
        <f t="shared" si="119"/>
        <v>1.00000001122607+0.000121122691556206i</v>
      </c>
      <c r="N398" s="164" t="str">
        <f t="shared" si="103"/>
        <v>1+1.36280257301335i</v>
      </c>
      <c r="O398" s="164" t="str">
        <f t="shared" si="104"/>
        <v>0.999989495736672+0.00232353948583982i</v>
      </c>
      <c r="P398" s="164" t="str">
        <f t="shared" si="120"/>
        <v>0.996822970146871+1.3651117972621i</v>
      </c>
      <c r="Q398" s="164" t="str">
        <f t="shared" si="105"/>
        <v>30.4163803125797-41.6435042542395i</v>
      </c>
      <c r="R398" s="164" t="str">
        <f t="shared" si="106"/>
        <v>280-764.374502584557i</v>
      </c>
      <c r="S398" s="164" t="str">
        <f t="shared" si="107"/>
        <v>-2522435.85852903i</v>
      </c>
      <c r="T398" s="164" t="str">
        <f t="shared" si="116"/>
        <v>279.830376688198-764.173996945686i</v>
      </c>
      <c r="U398" s="164" t="str">
        <f t="shared" si="108"/>
        <v>-0.49682677845424+1.35675801024299i</v>
      </c>
    </row>
    <row r="399" spans="2:21" x14ac:dyDescent="0.2">
      <c r="B399" s="164">
        <f t="shared" si="117"/>
        <v>2.8049999999999615</v>
      </c>
      <c r="C399" s="164">
        <f t="shared" si="118"/>
        <v>638.26348619049247</v>
      </c>
      <c r="D399" s="164">
        <f t="shared" si="109"/>
        <v>0.63826348619049245</v>
      </c>
      <c r="E399" s="164">
        <f t="shared" si="110"/>
        <v>34.182473999202074</v>
      </c>
      <c r="F399" s="164">
        <f t="shared" si="111"/>
        <v>-54.171178484881871</v>
      </c>
      <c r="G399" s="164">
        <f t="shared" si="112"/>
        <v>3.1084852694857017</v>
      </c>
      <c r="H399" s="164">
        <f t="shared" si="113"/>
        <v>110.32597094050755</v>
      </c>
      <c r="I399" s="164">
        <f t="shared" si="114"/>
        <v>37.290959268687779</v>
      </c>
      <c r="J399" s="164">
        <f t="shared" si="115"/>
        <v>56.154792455625675</v>
      </c>
      <c r="K399" s="164" t="str">
        <f t="shared" si="101"/>
        <v>1+0.000184715696558413i</v>
      </c>
      <c r="L399" s="164" t="str">
        <f t="shared" si="102"/>
        <v>1-0.0000621904703354974i</v>
      </c>
      <c r="M399" s="164" t="str">
        <f t="shared" si="119"/>
        <v>1.00000001148756+0.000122525226222916i</v>
      </c>
      <c r="N399" s="164" t="str">
        <f t="shared" si="103"/>
        <v>1+1.37858308307283i</v>
      </c>
      <c r="O399" s="164" t="str">
        <f t="shared" si="104"/>
        <v>0.999989251060947+0.00235044480503717i</v>
      </c>
      <c r="P399" s="164" t="str">
        <f t="shared" si="120"/>
        <v>0.996748967615026+1.38091870957233i</v>
      </c>
      <c r="Q399" s="164" t="str">
        <f t="shared" si="105"/>
        <v>29.9606264499348-41.4974188151656i</v>
      </c>
      <c r="R399" s="164" t="str">
        <f t="shared" si="106"/>
        <v>280-755.624780006818i</v>
      </c>
      <c r="S399" s="164" t="str">
        <f t="shared" si="107"/>
        <v>-2493561.77402251i</v>
      </c>
      <c r="T399" s="164" t="str">
        <f t="shared" si="116"/>
        <v>279.830376607931-755.427284570612i</v>
      </c>
      <c r="U399" s="164" t="str">
        <f t="shared" si="108"/>
        <v>-0.496826778311729+1.34122859923763i</v>
      </c>
    </row>
    <row r="400" spans="2:21" x14ac:dyDescent="0.2">
      <c r="B400" s="164">
        <f t="shared" si="117"/>
        <v>2.8099999999999614</v>
      </c>
      <c r="C400" s="164">
        <f t="shared" si="118"/>
        <v>645.65422903459864</v>
      </c>
      <c r="D400" s="164">
        <f t="shared" si="109"/>
        <v>0.64565422903459868</v>
      </c>
      <c r="E400" s="164">
        <f t="shared" si="110"/>
        <v>34.116693079369334</v>
      </c>
      <c r="F400" s="164">
        <f t="shared" si="111"/>
        <v>-54.485613981593886</v>
      </c>
      <c r="G400" s="164">
        <f t="shared" si="112"/>
        <v>3.0206814609936217</v>
      </c>
      <c r="H400" s="164">
        <f t="shared" si="113"/>
        <v>110.54175774090801</v>
      </c>
      <c r="I400" s="164">
        <f t="shared" si="114"/>
        <v>37.137374540362956</v>
      </c>
      <c r="J400" s="164">
        <f t="shared" si="115"/>
        <v>56.056143759314125</v>
      </c>
      <c r="K400" s="164" t="str">
        <f t="shared" si="101"/>
        <v>1+0.000186854603517797i</v>
      </c>
      <c r="L400" s="164" t="str">
        <f t="shared" si="102"/>
        <v>1-0.0000629106020421489i</v>
      </c>
      <c r="M400" s="164" t="str">
        <f t="shared" si="119"/>
        <v>1.00000001175514+0.000123944001475648i</v>
      </c>
      <c r="N400" s="164" t="str">
        <f t="shared" si="103"/>
        <v>1+1.39454632282674i</v>
      </c>
      <c r="O400" s="164" t="str">
        <f t="shared" si="104"/>
        <v>0.999989000685993+0.00237766167314751i</v>
      </c>
      <c r="P400" s="164" t="str">
        <f t="shared" si="120"/>
        <v>0.996673241342779+1.39690864544699i</v>
      </c>
      <c r="Q400" s="164" t="str">
        <f t="shared" si="105"/>
        <v>29.5081188609673-41.3468935598485i</v>
      </c>
      <c r="R400" s="164" t="str">
        <f t="shared" si="106"/>
        <v>280-746.975214675212i</v>
      </c>
      <c r="S400" s="164" t="str">
        <f t="shared" si="107"/>
        <v>-2465018.2084282i</v>
      </c>
      <c r="T400" s="164" t="str">
        <f t="shared" si="116"/>
        <v>279.830376525796-746.78070326387i</v>
      </c>
      <c r="U400" s="164" t="str">
        <f t="shared" si="108"/>
        <v>-0.496826778165902+1.32587696663036i</v>
      </c>
    </row>
    <row r="401" spans="2:21" x14ac:dyDescent="0.2">
      <c r="B401" s="164">
        <f t="shared" si="117"/>
        <v>2.8149999999999613</v>
      </c>
      <c r="C401" s="164">
        <f t="shared" si="118"/>
        <v>653.13055264741479</v>
      </c>
      <c r="D401" s="164">
        <f t="shared" si="109"/>
        <v>0.65313055264741482</v>
      </c>
      <c r="E401" s="164">
        <f t="shared" si="110"/>
        <v>34.050395810265371</v>
      </c>
      <c r="F401" s="164">
        <f t="shared" si="111"/>
        <v>-54.798912803595947</v>
      </c>
      <c r="G401" s="164">
        <f t="shared" si="112"/>
        <v>2.9331263828327603</v>
      </c>
      <c r="H401" s="164">
        <f t="shared" si="113"/>
        <v>110.75942465082038</v>
      </c>
      <c r="I401" s="164">
        <f t="shared" si="114"/>
        <v>36.983522193098132</v>
      </c>
      <c r="J401" s="164">
        <f t="shared" si="115"/>
        <v>55.960511847224431</v>
      </c>
      <c r="K401" s="164" t="str">
        <f t="shared" si="101"/>
        <v>1+0.000189018277852483i</v>
      </c>
      <c r="L401" s="164" t="str">
        <f t="shared" si="102"/>
        <v>1-0.0000636390724809586i</v>
      </c>
      <c r="M401" s="164" t="str">
        <f t="shared" si="119"/>
        <v>1.00000001202895+0.000125379205371524i</v>
      </c>
      <c r="N401" s="164" t="str">
        <f t="shared" si="103"/>
        <v>1+1.41069440818522i</v>
      </c>
      <c r="O401" s="164" t="str">
        <f t="shared" si="104"/>
        <v>0.999988744479056+0.00240519369773724i</v>
      </c>
      <c r="P401" s="164" t="str">
        <f t="shared" si="120"/>
        <v>0.996595751179056+1.4130837237825i</v>
      </c>
      <c r="Q401" s="164" t="str">
        <f t="shared" si="105"/>
        <v>29.0589416417955-41.1920163097642i</v>
      </c>
      <c r="R401" s="164" t="str">
        <f t="shared" si="106"/>
        <v>280-738.424660099208i</v>
      </c>
      <c r="S401" s="164" t="str">
        <f t="shared" si="107"/>
        <v>-2436801.37832739i</v>
      </c>
      <c r="T401" s="164" t="str">
        <f t="shared" si="116"/>
        <v>279.830376441746-738.233106930447i</v>
      </c>
      <c r="U401" s="164" t="str">
        <f t="shared" si="108"/>
        <v>-0.496826778016675+1.31070107757886i</v>
      </c>
    </row>
    <row r="402" spans="2:21" x14ac:dyDescent="0.2">
      <c r="B402" s="164">
        <f t="shared" si="117"/>
        <v>2.8199999999999612</v>
      </c>
      <c r="C402" s="164">
        <f t="shared" si="118"/>
        <v>660.69344800753709</v>
      </c>
      <c r="D402" s="164">
        <f t="shared" si="109"/>
        <v>0.66069344800753704</v>
      </c>
      <c r="E402" s="164">
        <f t="shared" si="110"/>
        <v>33.983586053997286</v>
      </c>
      <c r="F402" s="164">
        <f t="shared" si="111"/>
        <v>-55.111042605325586</v>
      </c>
      <c r="G402" s="164">
        <f t="shared" si="112"/>
        <v>2.8458243740201326</v>
      </c>
      <c r="H402" s="164">
        <f t="shared" si="113"/>
        <v>110.97897536215193</v>
      </c>
      <c r="I402" s="164">
        <f t="shared" si="114"/>
        <v>36.829410428017418</v>
      </c>
      <c r="J402" s="164">
        <f t="shared" si="115"/>
        <v>55.867932756826342</v>
      </c>
      <c r="K402" s="164" t="str">
        <f t="shared" si="101"/>
        <v>1+0.00019120700635516i</v>
      </c>
      <c r="L402" s="164" t="str">
        <f t="shared" si="102"/>
        <v>1-0.0000643759782098942i</v>
      </c>
      <c r="M402" s="164" t="str">
        <f t="shared" si="119"/>
        <v>1.00000001230914+0.000126831028145266i</v>
      </c>
      <c r="N402" s="164" t="str">
        <f t="shared" si="103"/>
        <v>1+1.42702947955949i</v>
      </c>
      <c r="O402" s="164" t="str">
        <f t="shared" si="104"/>
        <v>0.999988482304294+0.00243304452814638i</v>
      </c>
      <c r="P402" s="164" t="str">
        <f t="shared" si="120"/>
        <v>0.996516456037548+1.42944608799633i</v>
      </c>
      <c r="Q402" s="164" t="str">
        <f t="shared" si="105"/>
        <v>28.6131759029779-41.0328766095055i</v>
      </c>
      <c r="R402" s="164" t="str">
        <f t="shared" si="106"/>
        <v>280-729.971982912072i</v>
      </c>
      <c r="S402" s="164" t="str">
        <f t="shared" si="107"/>
        <v>-2408907.54360984i</v>
      </c>
      <c r="T402" s="164" t="str">
        <f t="shared" si="116"/>
        <v>279.830376355739-729.783362595731i</v>
      </c>
      <c r="U402" s="164" t="str">
        <f t="shared" si="108"/>
        <v>-0.496826777863973+1.2956989205355i</v>
      </c>
    </row>
    <row r="403" spans="2:21" x14ac:dyDescent="0.2">
      <c r="B403" s="164">
        <f t="shared" si="117"/>
        <v>2.8249999999999611</v>
      </c>
      <c r="C403" s="164">
        <f t="shared" si="118"/>
        <v>668.34391756855507</v>
      </c>
      <c r="D403" s="164">
        <f t="shared" si="109"/>
        <v>0.66834391756855505</v>
      </c>
      <c r="E403" s="164">
        <f t="shared" si="110"/>
        <v>33.916267763866507</v>
      </c>
      <c r="F403" s="164">
        <f t="shared" si="111"/>
        <v>-55.421971726189717</v>
      </c>
      <c r="G403" s="164">
        <f t="shared" si="112"/>
        <v>2.7587798192576884</v>
      </c>
      <c r="H403" s="164">
        <f t="shared" si="113"/>
        <v>111.20041315755863</v>
      </c>
      <c r="I403" s="164">
        <f t="shared" si="114"/>
        <v>36.675047583124197</v>
      </c>
      <c r="J403" s="164">
        <f t="shared" si="115"/>
        <v>55.778441431368911</v>
      </c>
      <c r="K403" s="164" t="str">
        <f t="shared" si="101"/>
        <v>1+0.000193421079139422i</v>
      </c>
      <c r="L403" s="164" t="str">
        <f t="shared" si="102"/>
        <v>1-0.0000651214169050119i</v>
      </c>
      <c r="M403" s="164" t="str">
        <f t="shared" si="119"/>
        <v>1.00000001259585+0.00012829966223441i</v>
      </c>
      <c r="N403" s="164" t="str">
        <f t="shared" si="103"/>
        <v>1+1.44355370214558i</v>
      </c>
      <c r="O403" s="164" t="str">
        <f t="shared" si="104"/>
        <v>0.999988214022697+0.00246121785597235i</v>
      </c>
      <c r="P403" s="164" t="str">
        <f t="shared" si="120"/>
        <v>0.996435313874921+1.44599790631038i</v>
      </c>
      <c r="Q403" s="164" t="str">
        <f t="shared" si="105"/>
        <v>28.1708997331787-40.8695656092092i</v>
      </c>
      <c r="R403" s="164" t="str">
        <f t="shared" si="106"/>
        <v>280-721.616062720595i</v>
      </c>
      <c r="S403" s="164" t="str">
        <f t="shared" si="107"/>
        <v>-2381333.00697795i</v>
      </c>
      <c r="T403" s="164" t="str">
        <f t="shared" si="116"/>
        <v>279.830376267729-721.430350255253i</v>
      </c>
      <c r="U403" s="164" t="str">
        <f t="shared" si="108"/>
        <v>-0.496826777707715+1.2808685069806i</v>
      </c>
    </row>
    <row r="404" spans="2:21" x14ac:dyDescent="0.2">
      <c r="B404" s="164">
        <f t="shared" si="117"/>
        <v>2.829999999999961</v>
      </c>
      <c r="C404" s="164">
        <f t="shared" si="118"/>
        <v>676.08297539192142</v>
      </c>
      <c r="D404" s="164">
        <f t="shared" si="109"/>
        <v>0.67608297539192141</v>
      </c>
      <c r="E404" s="164">
        <f t="shared" si="110"/>
        <v>33.848444980890051</v>
      </c>
      <c r="F404" s="164">
        <f t="shared" si="111"/>
        <v>-55.731669202276031</v>
      </c>
      <c r="G404" s="164">
        <f t="shared" si="112"/>
        <v>2.6719971481645661</v>
      </c>
      <c r="H404" s="164">
        <f t="shared" si="113"/>
        <v>111.42374089829309</v>
      </c>
      <c r="I404" s="164">
        <f t="shared" si="114"/>
        <v>36.520442129054615</v>
      </c>
      <c r="J404" s="164">
        <f t="shared" si="115"/>
        <v>55.692071696017059</v>
      </c>
      <c r="K404" s="164" t="str">
        <f t="shared" si="101"/>
        <v>1+0.000195660789678217i</v>
      </c>
      <c r="L404" s="164" t="str">
        <f t="shared" si="102"/>
        <v>1-0.0000658754873734032i</v>
      </c>
      <c r="M404" s="164" t="str">
        <f t="shared" si="119"/>
        <v>1.00000001288925+0.000129785302304814i</v>
      </c>
      <c r="N404" s="164" t="str">
        <f t="shared" si="103"/>
        <v>1+1.46026926621128i</v>
      </c>
      <c r="O404" s="164" t="str">
        <f t="shared" si="104"/>
        <v>0.999987939492018+0.00248971741555923i</v>
      </c>
      <c r="P404" s="164" t="str">
        <f t="shared" si="120"/>
        <v>0.996352281668526+1.4627413720377i</v>
      </c>
      <c r="Q404" s="164" t="str">
        <f t="shared" si="105"/>
        <v>27.7321881680874-40.702175946662i</v>
      </c>
      <c r="R404" s="164" t="str">
        <f t="shared" si="106"/>
        <v>280-713.355791956596i</v>
      </c>
      <c r="S404" s="164" t="str">
        <f t="shared" si="107"/>
        <v>-2354074.11345677i</v>
      </c>
      <c r="T404" s="164" t="str">
        <f t="shared" si="116"/>
        <v>279.830376177669-713.172962726269i</v>
      </c>
      <c r="U404" s="164" t="str">
        <f t="shared" si="108"/>
        <v>-0.496826777547818+1.26620787115891i</v>
      </c>
    </row>
    <row r="405" spans="2:21" x14ac:dyDescent="0.2">
      <c r="B405" s="164">
        <f t="shared" si="117"/>
        <v>2.8349999999999609</v>
      </c>
      <c r="C405" s="164">
        <f t="shared" si="118"/>
        <v>683.91164728136823</v>
      </c>
      <c r="D405" s="164">
        <f t="shared" si="109"/>
        <v>0.68391164728136822</v>
      </c>
      <c r="E405" s="164">
        <f t="shared" si="110"/>
        <v>33.780121830288408</v>
      </c>
      <c r="F405" s="164">
        <f t="shared" si="111"/>
        <v>-56.040104777173454</v>
      </c>
      <c r="G405" s="164">
        <f t="shared" si="112"/>
        <v>2.5854808344470701</v>
      </c>
      <c r="H405" s="164">
        <f t="shared" si="113"/>
        <v>111.6489610119925</v>
      </c>
      <c r="I405" s="164">
        <f t="shared" si="114"/>
        <v>36.365602664735476</v>
      </c>
      <c r="J405" s="164">
        <f t="shared" si="115"/>
        <v>55.608856234819044</v>
      </c>
      <c r="K405" s="164" t="str">
        <f t="shared" si="101"/>
        <v>1+0.000197926434842751i</v>
      </c>
      <c r="L405" s="164" t="str">
        <f t="shared" si="102"/>
        <v>1-0.0000666382895662921i</v>
      </c>
      <c r="M405" s="164" t="str">
        <f t="shared" si="119"/>
        <v>1.00000001318948+0.000131288145276459i</v>
      </c>
      <c r="N405" s="164" t="str">
        <f t="shared" si="103"/>
        <v>1+1.47717838738651i</v>
      </c>
      <c r="O405" s="164" t="str">
        <f t="shared" si="104"/>
        <v>0.999987658566699+0.00251854698449277i</v>
      </c>
      <c r="P405" s="164" t="str">
        <f t="shared" si="120"/>
        <v>0.996267315393589+1.47967870387246i</v>
      </c>
      <c r="Q405" s="164" t="str">
        <f t="shared" si="105"/>
        <v>27.2971131645421-40.530801629339i</v>
      </c>
      <c r="R405" s="164" t="str">
        <f t="shared" si="106"/>
        <v>280-705.190075730147i</v>
      </c>
      <c r="S405" s="164" t="str">
        <f t="shared" si="107"/>
        <v>-2327127.24990948i</v>
      </c>
      <c r="T405" s="164" t="str">
        <f t="shared" si="116"/>
        <v>279.830376085511-705.010105501013i</v>
      </c>
      <c r="U405" s="164" t="str">
        <f t="shared" si="108"/>
        <v>-0.496826777384195+1.25171506981903i</v>
      </c>
    </row>
    <row r="406" spans="2:21" x14ac:dyDescent="0.2">
      <c r="B406" s="164">
        <f t="shared" si="117"/>
        <v>2.8399999999999608</v>
      </c>
      <c r="C406" s="164">
        <f t="shared" si="118"/>
        <v>691.83097091887475</v>
      </c>
      <c r="D406" s="164">
        <f t="shared" si="109"/>
        <v>0.6918309709188748</v>
      </c>
      <c r="E406" s="164">
        <f t="shared" si="110"/>
        <v>33.711302517947644</v>
      </c>
      <c r="F406" s="164">
        <f t="shared" si="111"/>
        <v>-56.347248911904067</v>
      </c>
      <c r="G406" s="164">
        <f t="shared" si="112"/>
        <v>2.499235395005555</v>
      </c>
      <c r="H406" s="164">
        <f t="shared" si="113"/>
        <v>111.87607548041851</v>
      </c>
      <c r="I406" s="164">
        <f t="shared" si="114"/>
        <v>36.2105379129532</v>
      </c>
      <c r="J406" s="164">
        <f t="shared" si="115"/>
        <v>55.52882656851444</v>
      </c>
      <c r="K406" s="164" t="str">
        <f t="shared" si="101"/>
        <v>1+0.000200218314941838i</v>
      </c>
      <c r="L406" s="164" t="str">
        <f t="shared" si="102"/>
        <v>1-0.0000674099245922829i</v>
      </c>
      <c r="M406" s="164" t="str">
        <f t="shared" si="119"/>
        <v>1.0000000134967+0.000132808390349555i</v>
      </c>
      <c r="N406" s="164" t="str">
        <f t="shared" si="103"/>
        <v>1+1.49428330695696i</v>
      </c>
      <c r="O406" s="164" t="str">
        <f t="shared" si="104"/>
        <v>0.999987371097789+0.00254771038410111i</v>
      </c>
      <c r="P406" s="164" t="str">
        <f t="shared" si="120"/>
        <v>0.996180369999866+1.4968121461833i</v>
      </c>
      <c r="Q406" s="164" t="str">
        <f t="shared" si="105"/>
        <v>26.8657435797992-40.3555379166345i</v>
      </c>
      <c r="R406" s="164" t="str">
        <f t="shared" si="106"/>
        <v>280-697.117831684395i</v>
      </c>
      <c r="S406" s="164" t="str">
        <f t="shared" si="107"/>
        <v>-2300488.84455851i</v>
      </c>
      <c r="T406" s="164" t="str">
        <f t="shared" si="116"/>
        <v>279.830375991207-696.940696601602i</v>
      </c>
      <c r="U406" s="164" t="str">
        <f t="shared" si="108"/>
        <v>-0.496826777216762+1.23738818195584i</v>
      </c>
    </row>
    <row r="407" spans="2:21" x14ac:dyDescent="0.2">
      <c r="B407" s="164">
        <f t="shared" si="117"/>
        <v>2.8449999999999607</v>
      </c>
      <c r="C407" s="164">
        <f t="shared" si="118"/>
        <v>699.84199600221029</v>
      </c>
      <c r="D407" s="164">
        <f t="shared" si="109"/>
        <v>0.69984199600221031</v>
      </c>
      <c r="E407" s="164">
        <f t="shared" si="110"/>
        <v>33.641991326860278</v>
      </c>
      <c r="F407" s="164">
        <f t="shared" si="111"/>
        <v>-56.653072793964689</v>
      </c>
      <c r="G407" s="164">
        <f t="shared" si="112"/>
        <v>2.4132653889765328</v>
      </c>
      <c r="H407" s="164">
        <f t="shared" si="113"/>
        <v>112.10508582716066</v>
      </c>
      <c r="I407" s="164">
        <f t="shared" si="114"/>
        <v>36.055256715836812</v>
      </c>
      <c r="J407" s="164">
        <f t="shared" si="115"/>
        <v>55.452013033195975</v>
      </c>
      <c r="K407" s="164" t="str">
        <f t="shared" si="101"/>
        <v>1+0.000202536733761701i</v>
      </c>
      <c r="L407" s="164" t="str">
        <f t="shared" si="102"/>
        <v>1-0.0000681904947307623i</v>
      </c>
      <c r="M407" s="164" t="str">
        <f t="shared" si="119"/>
        <v>1.00000001381108+0.000134346239030939i</v>
      </c>
      <c r="N407" s="164" t="str">
        <f t="shared" si="103"/>
        <v>1+1.5115862921612i</v>
      </c>
      <c r="O407" s="164" t="str">
        <f t="shared" si="104"/>
        <v>0.999987076932867+0.00257721147996127i</v>
      </c>
      <c r="P407" s="164" t="str">
        <f t="shared" si="120"/>
        <v>0.996091399387757+1.51414396931003i</v>
      </c>
      <c r="Q407" s="164" t="str">
        <f t="shared" si="105"/>
        <v>26.4381451558751-40.1764812025221i</v>
      </c>
      <c r="R407" s="164" t="str">
        <f t="shared" si="106"/>
        <v>280-689.137989852144i</v>
      </c>
      <c r="S407" s="164" t="str">
        <f t="shared" si="107"/>
        <v>-2274155.36651208i</v>
      </c>
      <c r="T407" s="164" t="str">
        <f t="shared" si="116"/>
        <v>279.830375894705-688.963666436622i</v>
      </c>
      <c r="U407" s="164" t="str">
        <f t="shared" si="108"/>
        <v>-0.496826777045427+1.22322530855588i</v>
      </c>
    </row>
    <row r="408" spans="2:21" x14ac:dyDescent="0.2">
      <c r="B408" s="164">
        <f t="shared" si="117"/>
        <v>2.8499999999999606</v>
      </c>
      <c r="C408" s="164">
        <f t="shared" si="118"/>
        <v>707.94578438407405</v>
      </c>
      <c r="D408" s="164">
        <f t="shared" si="109"/>
        <v>0.70794578438407407</v>
      </c>
      <c r="E408" s="164">
        <f t="shared" si="110"/>
        <v>33.57219261355101</v>
      </c>
      <c r="F408" s="164">
        <f t="shared" si="111"/>
        <v>-56.957548345485293</v>
      </c>
      <c r="G408" s="164">
        <f t="shared" si="112"/>
        <v>2.3275754167086191</v>
      </c>
      <c r="H408" s="164">
        <f t="shared" si="113"/>
        <v>112.33599310531939</v>
      </c>
      <c r="I408" s="164">
        <f t="shared" si="114"/>
        <v>35.899768030259629</v>
      </c>
      <c r="J408" s="164">
        <f t="shared" si="115"/>
        <v>55.378444759834096</v>
      </c>
      <c r="K408" s="164" t="str">
        <f t="shared" si="101"/>
        <v>1+0.000204881998606243i</v>
      </c>
      <c r="L408" s="164" t="str">
        <f t="shared" si="102"/>
        <v>1-0.000068980103445457i</v>
      </c>
      <c r="M408" s="164" t="str">
        <f t="shared" si="119"/>
        <v>1.00000001413278+0.000135901895160786i</v>
      </c>
      <c r="N408" s="164" t="str">
        <f t="shared" si="103"/>
        <v>1+1.52908963649117i</v>
      </c>
      <c r="O408" s="164" t="str">
        <f t="shared" si="104"/>
        <v>0.999986775915964+0.00260705418241157i</v>
      </c>
      <c r="P408" s="164" t="str">
        <f t="shared" si="120"/>
        <v>0.996000356383868+1.53167646986373i</v>
      </c>
      <c r="Q408" s="164" t="str">
        <f t="shared" si="105"/>
        <v>26.0143805088721-39.9937288988833i</v>
      </c>
      <c r="R408" s="164" t="str">
        <f t="shared" si="106"/>
        <v>280-681.249492514003i</v>
      </c>
      <c r="S408" s="164" t="str">
        <f t="shared" si="107"/>
        <v>-2248123.3252962i</v>
      </c>
      <c r="T408" s="164" t="str">
        <f t="shared" si="116"/>
        <v>279.830375795957-681.077957659375i</v>
      </c>
      <c r="U408" s="164" t="str">
        <f t="shared" si="108"/>
        <v>-0.496826776870105+1.20922457234562i</v>
      </c>
    </row>
    <row r="409" spans="2:21" x14ac:dyDescent="0.2">
      <c r="B409" s="164">
        <f t="shared" si="117"/>
        <v>2.8549999999999605</v>
      </c>
      <c r="C409" s="164">
        <f t="shared" si="118"/>
        <v>716.14341021283735</v>
      </c>
      <c r="D409" s="164">
        <f t="shared" si="109"/>
        <v>0.71614341021283734</v>
      </c>
      <c r="E409" s="164">
        <f t="shared" si="110"/>
        <v>33.501910804493349</v>
      </c>
      <c r="F409" s="164">
        <f t="shared" si="111"/>
        <v>-57.260648230510363</v>
      </c>
      <c r="G409" s="164">
        <f t="shared" si="112"/>
        <v>2.2421701186709155</v>
      </c>
      <c r="H409" s="164">
        <f t="shared" si="113"/>
        <v>112.56879788517966</v>
      </c>
      <c r="I409" s="164">
        <f t="shared" si="114"/>
        <v>35.744080923164262</v>
      </c>
      <c r="J409" s="164">
        <f t="shared" si="115"/>
        <v>55.3081496546693</v>
      </c>
      <c r="K409" s="164" t="str">
        <f t="shared" si="101"/>
        <v>1+0.000207254420337781i</v>
      </c>
      <c r="L409" s="164" t="str">
        <f t="shared" si="102"/>
        <v>1-0.0000697788553981468i</v>
      </c>
      <c r="M409" s="164" t="str">
        <f t="shared" si="119"/>
        <v>1.00000001446198+0.000137475564939634i</v>
      </c>
      <c r="N409" s="164" t="str">
        <f t="shared" si="103"/>
        <v>1+1.5467956599962i</v>
      </c>
      <c r="O409" s="164" t="str">
        <f t="shared" si="104"/>
        <v>0.999986467887476+0.00263724244706988i</v>
      </c>
      <c r="P409" s="164" t="str">
        <f t="shared" si="120"/>
        <v>0.995907192715991+1.54941197103035i</v>
      </c>
      <c r="Q409" s="164" t="str">
        <f t="shared" si="105"/>
        <v>25.5945091231925-39.8073793197354i</v>
      </c>
      <c r="R409" s="164" t="str">
        <f t="shared" si="106"/>
        <v>280-673.451294058184i</v>
      </c>
      <c r="S409" s="164" t="str">
        <f t="shared" si="107"/>
        <v>-2222389.27039201i</v>
      </c>
      <c r="T409" s="164" t="str">
        <f t="shared" si="116"/>
        <v>279.830375694907-673.282525027685i</v>
      </c>
      <c r="U409" s="164" t="str">
        <f t="shared" si="108"/>
        <v>-0.496826776690695+1.19538411754262i</v>
      </c>
    </row>
    <row r="410" spans="2:21" x14ac:dyDescent="0.2">
      <c r="B410" s="164">
        <f t="shared" si="117"/>
        <v>2.8599999999999604</v>
      </c>
      <c r="C410" s="164">
        <f t="shared" si="118"/>
        <v>724.43596007492454</v>
      </c>
      <c r="D410" s="164">
        <f t="shared" si="109"/>
        <v>0.7244359600749245</v>
      </c>
      <c r="E410" s="164">
        <f t="shared" si="110"/>
        <v>33.431150392521836</v>
      </c>
      <c r="F410" s="164">
        <f t="shared" si="111"/>
        <v>-57.562345861409476</v>
      </c>
      <c r="G410" s="164">
        <f t="shared" si="112"/>
        <v>2.1570541742933753</v>
      </c>
      <c r="H410" s="164">
        <f t="shared" si="113"/>
        <v>112.80350024189228</v>
      </c>
      <c r="I410" s="164">
        <f t="shared" si="114"/>
        <v>35.588204566815214</v>
      </c>
      <c r="J410" s="164">
        <f t="shared" si="115"/>
        <v>55.241154380482804</v>
      </c>
      <c r="K410" s="164" t="str">
        <f t="shared" si="101"/>
        <v>1+0.000209654313418244i</v>
      </c>
      <c r="L410" s="164" t="str">
        <f t="shared" si="102"/>
        <v>1-0.0000705868564625377i</v>
      </c>
      <c r="M410" s="164" t="str">
        <f t="shared" si="119"/>
        <v>1.00000001479884+0.000139067456955706i</v>
      </c>
      <c r="N410" s="164" t="str">
        <f t="shared" si="103"/>
        <v>1+1.56470670959054i</v>
      </c>
      <c r="O410" s="164" t="str">
        <f t="shared" si="104"/>
        <v>0.999986152684084+0.00266778027535799i</v>
      </c>
      <c r="P410" s="164" t="str">
        <f t="shared" si="120"/>
        <v>0.995811858987518+1.56735282287777i</v>
      </c>
      <c r="Q410" s="164" t="str">
        <f t="shared" si="105"/>
        <v>25.1785873505305-39.6175315665737i</v>
      </c>
      <c r="R410" s="164" t="str">
        <f t="shared" si="106"/>
        <v>280-665.742360841939i</v>
      </c>
      <c r="S410" s="164" t="str">
        <f t="shared" si="107"/>
        <v>-2196949.7907784i</v>
      </c>
      <c r="T410" s="164" t="str">
        <f t="shared" si="116"/>
        <v>279.830375591504-665.576335265424i</v>
      </c>
      <c r="U410" s="164" t="str">
        <f t="shared" si="108"/>
        <v>-0.496826776507107+1.18170210960963i</v>
      </c>
    </row>
    <row r="411" spans="2:21" x14ac:dyDescent="0.2">
      <c r="B411" s="164">
        <f t="shared" si="117"/>
        <v>2.8649999999999602</v>
      </c>
      <c r="C411" s="164">
        <f t="shared" si="118"/>
        <v>732.82453313883718</v>
      </c>
      <c r="D411" s="164">
        <f t="shared" si="109"/>
        <v>0.73282453313883722</v>
      </c>
      <c r="E411" s="164">
        <f t="shared" si="110"/>
        <v>33.359915933246654</v>
      </c>
      <c r="F411" s="164">
        <f t="shared" si="111"/>
        <v>-57.862615404426698</v>
      </c>
      <c r="G411" s="164">
        <f t="shared" si="112"/>
        <v>2.0722323007355818</v>
      </c>
      <c r="H411" s="164">
        <f t="shared" si="113"/>
        <v>113.04009974317998</v>
      </c>
      <c r="I411" s="164">
        <f t="shared" si="114"/>
        <v>35.432148233982232</v>
      </c>
      <c r="J411" s="164">
        <f t="shared" si="115"/>
        <v>55.177484338753281</v>
      </c>
      <c r="K411" s="164" t="str">
        <f t="shared" si="101"/>
        <v>1+0.000212081995950861i</v>
      </c>
      <c r="L411" s="164" t="str">
        <f t="shared" si="102"/>
        <v>1-0.0000714042137382956i</v>
      </c>
      <c r="M411" s="164" t="str">
        <f t="shared" si="119"/>
        <v>1.00000001514355+0.000140677782212565i</v>
      </c>
      <c r="N411" s="164" t="str">
        <f t="shared" si="103"/>
        <v>1+1.5828251593644i</v>
      </c>
      <c r="O411" s="164" t="str">
        <f t="shared" si="104"/>
        <v>0.999985830138661+0.00269867171503195i</v>
      </c>
      <c r="P411" s="164" t="str">
        <f t="shared" si="120"/>
        <v>0.995714304651243+1.5855014026664i</v>
      </c>
      <c r="Q411" s="164" t="str">
        <f t="shared" si="105"/>
        <v>24.7666684135271-39.424285415045i</v>
      </c>
      <c r="R411" s="164" t="str">
        <f t="shared" si="106"/>
        <v>280-658.121671054514i</v>
      </c>
      <c r="S411" s="164" t="str">
        <f t="shared" si="107"/>
        <v>-2171801.5144799i</v>
      </c>
      <c r="T411" s="164" t="str">
        <f t="shared" si="116"/>
        <v>279.830375485693-657.958366925468i</v>
      </c>
      <c r="U411" s="164" t="str">
        <f t="shared" si="108"/>
        <v>-0.496826776319244+1.16817673501127i</v>
      </c>
    </row>
    <row r="412" spans="2:21" x14ac:dyDescent="0.2">
      <c r="B412" s="164">
        <f t="shared" si="117"/>
        <v>2.8699999999999601</v>
      </c>
      <c r="C412" s="164">
        <f t="shared" si="118"/>
        <v>741.31024130084984</v>
      </c>
      <c r="D412" s="164">
        <f t="shared" si="109"/>
        <v>0.74131024130084988</v>
      </c>
      <c r="E412" s="164">
        <f t="shared" si="110"/>
        <v>33.288212041474253</v>
      </c>
      <c r="F412" s="164">
        <f t="shared" si="111"/>
        <v>-58.161431784379459</v>
      </c>
      <c r="G412" s="164">
        <f t="shared" si="112"/>
        <v>1.9877092515864794</v>
      </c>
      <c r="H412" s="164">
        <f t="shared" si="113"/>
        <v>113.27859543707756</v>
      </c>
      <c r="I412" s="164">
        <f t="shared" si="114"/>
        <v>35.275921293060733</v>
      </c>
      <c r="J412" s="164">
        <f t="shared" si="115"/>
        <v>55.117163652698096</v>
      </c>
      <c r="K412" s="164" t="str">
        <f t="shared" si="101"/>
        <v>1+0.000214537789722322i</v>
      </c>
      <c r="L412" s="164" t="str">
        <f t="shared" si="102"/>
        <v>1-0.0000722310355652422i</v>
      </c>
      <c r="M412" s="164" t="str">
        <f t="shared" si="119"/>
        <v>1.00000001549629+0.00014230675415708i</v>
      </c>
      <c r="N412" s="164" t="str">
        <f t="shared" si="103"/>
        <v>1+1.60115341089867i</v>
      </c>
      <c r="O412" s="164" t="str">
        <f t="shared" si="104"/>
        <v>0.99998550008019+0.00272992086071865i</v>
      </c>
      <c r="P412" s="164" t="str">
        <f t="shared" si="120"/>
        <v>0.995614477982567+1.60386011516333i</v>
      </c>
      <c r="Q412" s="164" t="str">
        <f t="shared" si="105"/>
        <v>24.3588024139554-39.2277412031455i</v>
      </c>
      <c r="R412" s="164" t="str">
        <f t="shared" si="106"/>
        <v>280-650.588214581739i</v>
      </c>
      <c r="S412" s="164" t="str">
        <f t="shared" si="107"/>
        <v>-2146941.10811973i</v>
      </c>
      <c r="T412" s="164" t="str">
        <f t="shared" si="116"/>
        <v>279.830375377417-650.427610254376i</v>
      </c>
      <c r="U412" s="164" t="str">
        <f t="shared" si="108"/>
        <v>-0.496826776127005+1.15480620097382i</v>
      </c>
    </row>
    <row r="413" spans="2:21" x14ac:dyDescent="0.2">
      <c r="B413" s="164">
        <f t="shared" si="117"/>
        <v>2.87499999999996</v>
      </c>
      <c r="C413" s="164">
        <f t="shared" si="118"/>
        <v>749.89420933238728</v>
      </c>
      <c r="D413" s="164">
        <f t="shared" si="109"/>
        <v>0.74989420933238726</v>
      </c>
      <c r="E413" s="164">
        <f t="shared" si="110"/>
        <v>33.216043387640084</v>
      </c>
      <c r="F413" s="164">
        <f t="shared" si="111"/>
        <v>-58.458770688519913</v>
      </c>
      <c r="G413" s="164">
        <f t="shared" si="112"/>
        <v>1.9034898154899649</v>
      </c>
      <c r="H413" s="164">
        <f t="shared" si="113"/>
        <v>113.51898583973311</v>
      </c>
      <c r="I413" s="164">
        <f t="shared" si="114"/>
        <v>35.119533203130047</v>
      </c>
      <c r="J413" s="164">
        <f t="shared" si="115"/>
        <v>55.060215151213193</v>
      </c>
      <c r="K413" s="164" t="str">
        <f t="shared" si="101"/>
        <v>1+0.000217022020245431i</v>
      </c>
      <c r="L413" s="164" t="str">
        <f t="shared" si="102"/>
        <v>1-0.000073067431537715i</v>
      </c>
      <c r="M413" s="164" t="str">
        <f t="shared" si="119"/>
        <v>1.00000001585724+0.000143954588707716i</v>
      </c>
      <c r="N413" s="164" t="str">
        <f t="shared" si="103"/>
        <v>1+1.61969389358326i</v>
      </c>
      <c r="O413" s="164" t="str">
        <f t="shared" si="104"/>
        <v>0.99998516233367+0.00276153185445848i</v>
      </c>
      <c r="P413" s="164" t="str">
        <f t="shared" si="120"/>
        <v>0.995512326052068+1.62243139296017i</v>
      </c>
      <c r="Q413" s="164" t="str">
        <f t="shared" si="105"/>
        <v>23.9550363453016-39.0279997211381i</v>
      </c>
      <c r="R413" s="164" t="str">
        <f t="shared" si="106"/>
        <v>280-643.14099287211i</v>
      </c>
      <c r="S413" s="164" t="str">
        <f t="shared" si="107"/>
        <v>-2122365.27647796i</v>
      </c>
      <c r="T413" s="164" t="str">
        <f t="shared" si="116"/>
        <v>279.830375266619-642.983067058499i</v>
      </c>
      <c r="U413" s="164" t="str">
        <f t="shared" si="108"/>
        <v>-0.496826775930288+1.14158873524746i</v>
      </c>
    </row>
    <row r="414" spans="2:21" x14ac:dyDescent="0.2">
      <c r="B414" s="164">
        <f t="shared" si="117"/>
        <v>2.8799999999999599</v>
      </c>
      <c r="C414" s="164">
        <f t="shared" si="118"/>
        <v>758.57757502911443</v>
      </c>
      <c r="D414" s="164">
        <f t="shared" si="109"/>
        <v>0.75857757502911438</v>
      </c>
      <c r="E414" s="164">
        <f t="shared" si="110"/>
        <v>33.143414694258787</v>
      </c>
      <c r="F414" s="164">
        <f t="shared" si="111"/>
        <v>-58.754608569571964</v>
      </c>
      <c r="G414" s="164">
        <f t="shared" si="112"/>
        <v>1.8195788146984724</v>
      </c>
      <c r="H414" s="164">
        <f t="shared" si="113"/>
        <v>113.76126892327848</v>
      </c>
      <c r="I414" s="164">
        <f t="shared" si="114"/>
        <v>34.962993508957261</v>
      </c>
      <c r="J414" s="164">
        <f t="shared" si="115"/>
        <v>55.006660353706515</v>
      </c>
      <c r="K414" s="164" t="str">
        <f t="shared" si="101"/>
        <v>1+0.000219535016802254i</v>
      </c>
      <c r="L414" s="164" t="str">
        <f t="shared" si="102"/>
        <v>1-0.0000739135125190943i</v>
      </c>
      <c r="M414" s="164" t="str">
        <f t="shared" si="119"/>
        <v>1.0000000162266+0.00014562150428316i</v>
      </c>
      <c r="N414" s="164" t="str">
        <f t="shared" si="103"/>
        <v>1+1.63844906493904i</v>
      </c>
      <c r="O414" s="164" t="str">
        <f t="shared" si="104"/>
        <v>0.999984816720023+0.00279350888625444i</v>
      </c>
      <c r="P414" s="164" t="str">
        <f t="shared" si="120"/>
        <v>0.995407794697441+1.64121769679441i</v>
      </c>
      <c r="Q414" s="164" t="str">
        <f t="shared" si="105"/>
        <v>23.5554141095988-38.8251621033708i</v>
      </c>
      <c r="R414" s="164" t="str">
        <f t="shared" si="106"/>
        <v>280-635.77901880446i</v>
      </c>
      <c r="S414" s="164" t="str">
        <f t="shared" si="107"/>
        <v>-2098070.76205472i</v>
      </c>
      <c r="T414" s="164" t="str">
        <f t="shared" si="116"/>
        <v>279.83037515324-635.623750571706i</v>
      </c>
      <c r="U414" s="164" t="str">
        <f t="shared" si="108"/>
        <v>-0.496826775728988+1.12852258587143i</v>
      </c>
    </row>
    <row r="415" spans="2:21" x14ac:dyDescent="0.2">
      <c r="B415" s="164">
        <f t="shared" si="117"/>
        <v>2.8849999999999598</v>
      </c>
      <c r="C415" s="164">
        <f t="shared" si="118"/>
        <v>767.36148936174868</v>
      </c>
      <c r="D415" s="164">
        <f t="shared" si="109"/>
        <v>0.76736148936174864</v>
      </c>
      <c r="E415" s="164">
        <f t="shared" si="110"/>
        <v>33.07033073239505</v>
      </c>
      <c r="F415" s="164">
        <f t="shared" si="111"/>
        <v>-59.048922647959586</v>
      </c>
      <c r="G415" s="164">
        <f t="shared" si="112"/>
        <v>1.7359811035517969</v>
      </c>
      <c r="H415" s="164">
        <f t="shared" si="113"/>
        <v>114.00544210379302</v>
      </c>
      <c r="I415" s="164">
        <f t="shared" si="114"/>
        <v>34.806311835946843</v>
      </c>
      <c r="J415" s="164">
        <f t="shared" si="115"/>
        <v>54.95651945583343</v>
      </c>
      <c r="K415" s="164" t="str">
        <f t="shared" si="101"/>
        <v>1+0.000222077112487762i</v>
      </c>
      <c r="L415" s="164" t="str">
        <f t="shared" si="102"/>
        <v>1-0.0000747693906564975i</v>
      </c>
      <c r="M415" s="164" t="str">
        <f t="shared" si="119"/>
        <v>1.00000001660457+0.000147307721831264i</v>
      </c>
      <c r="N415" s="164" t="str">
        <f t="shared" si="103"/>
        <v>1+1.65742141094367i</v>
      </c>
      <c r="O415" s="164" t="str">
        <f t="shared" si="104"/>
        <v>0.999984463056+0.00282585619462744i</v>
      </c>
      <c r="P415" s="164" t="str">
        <f t="shared" si="120"/>
        <v>0.995300828494777+1.66022151587465i</v>
      </c>
      <c r="Q415" s="164" t="str">
        <f t="shared" si="105"/>
        <v>23.159976538357-38.6193297221585i</v>
      </c>
      <c r="R415" s="164" t="str">
        <f t="shared" si="106"/>
        <v>280-628.501316557101i</v>
      </c>
      <c r="S415" s="164" t="str">
        <f t="shared" si="107"/>
        <v>-2074054.34463843i</v>
      </c>
      <c r="T415" s="164" t="str">
        <f t="shared" si="116"/>
        <v>279.830375037219-628.348685324563i</v>
      </c>
      <c r="U415" s="164" t="str">
        <f t="shared" si="108"/>
        <v>-0.496826775522998+1.11560602094178i</v>
      </c>
    </row>
    <row r="416" spans="2:21" x14ac:dyDescent="0.2">
      <c r="B416" s="164">
        <f t="shared" si="117"/>
        <v>2.8899999999999597</v>
      </c>
      <c r="C416" s="164">
        <f t="shared" si="118"/>
        <v>776.24711662862001</v>
      </c>
      <c r="D416" s="164">
        <f t="shared" si="109"/>
        <v>0.77624711662862</v>
      </c>
      <c r="E416" s="164">
        <f t="shared" si="110"/>
        <v>32.996796318161479</v>
      </c>
      <c r="F416" s="164">
        <f t="shared" si="111"/>
        <v>-59.341690913239944</v>
      </c>
      <c r="G416" s="164">
        <f t="shared" si="112"/>
        <v>1.6527015668812031</v>
      </c>
      <c r="H416" s="164">
        <f t="shared" si="113"/>
        <v>114.25150222937634</v>
      </c>
      <c r="I416" s="164">
        <f t="shared" si="114"/>
        <v>34.649497885042685</v>
      </c>
      <c r="J416" s="164">
        <f t="shared" si="115"/>
        <v>54.909811316136398</v>
      </c>
      <c r="K416" s="164" t="str">
        <f t="shared" si="101"/>
        <v>1+0.000224648644253984i</v>
      </c>
      <c r="L416" s="164" t="str">
        <f t="shared" si="102"/>
        <v>1-0.0000756351793956449i</v>
      </c>
      <c r="M416" s="164" t="str">
        <f t="shared" si="119"/>
        <v>1.00000001699134+0.000149013464858339i</v>
      </c>
      <c r="N416" s="164" t="str">
        <f t="shared" si="103"/>
        <v>1+1.67661344636107i</v>
      </c>
      <c r="O416" s="164" t="str">
        <f t="shared" si="104"/>
        <v>0.999984101154083+0.00285857806717818i</v>
      </c>
      <c r="P416" s="164" t="str">
        <f t="shared" si="120"/>
        <v>0.995191370729179+1.6794453682094i</v>
      </c>
      <c r="Q416" s="164" t="str">
        <f t="shared" si="105"/>
        <v>22.768761417438-38.4106040838931i</v>
      </c>
      <c r="R416" s="164" t="str">
        <f t="shared" si="106"/>
        <v>280-621.306921478484i</v>
      </c>
      <c r="S416" s="164" t="str">
        <f t="shared" si="107"/>
        <v>-2050312.840879i</v>
      </c>
      <c r="T416" s="164" t="str">
        <f t="shared" si="116"/>
        <v>279.830374918497-621.156907015062i</v>
      </c>
      <c r="U416" s="164" t="str">
        <f t="shared" si="108"/>
        <v>-0.496826775312212+1.10283732838183i</v>
      </c>
    </row>
    <row r="417" spans="2:21" x14ac:dyDescent="0.2">
      <c r="B417" s="164">
        <f t="shared" si="117"/>
        <v>2.8949999999999596</v>
      </c>
      <c r="C417" s="164">
        <f t="shared" si="118"/>
        <v>785.23563460999912</v>
      </c>
      <c r="D417" s="164">
        <f t="shared" si="109"/>
        <v>0.78523563460999912</v>
      </c>
      <c r="E417" s="164">
        <f t="shared" si="110"/>
        <v>32.922816309246954</v>
      </c>
      <c r="F417" s="164">
        <f t="shared" si="111"/>
        <v>-59.632892124763352</v>
      </c>
      <c r="G417" s="164">
        <f t="shared" si="112"/>
        <v>1.5697451183373441</v>
      </c>
      <c r="H417" s="164">
        <f t="shared" si="113"/>
        <v>114.49944556835135</v>
      </c>
      <c r="I417" s="164">
        <f t="shared" si="114"/>
        <v>34.492561427584299</v>
      </c>
      <c r="J417" s="164">
        <f t="shared" si="115"/>
        <v>54.866553443587996</v>
      </c>
      <c r="K417" s="164" t="str">
        <f t="shared" si="101"/>
        <v>1+0.000227249952954671i</v>
      </c>
      <c r="L417" s="164" t="str">
        <f t="shared" si="102"/>
        <v>1-0.0000765109934958959i</v>
      </c>
      <c r="M417" s="164" t="str">
        <f t="shared" si="119"/>
        <v>1.00000001738712+0.000150738959458775i</v>
      </c>
      <c r="N417" s="164" t="str">
        <f t="shared" si="103"/>
        <v>1+1.69602771507474i</v>
      </c>
      <c r="O417" s="164" t="str">
        <f t="shared" si="104"/>
        <v>0.999983730822388+0.00289167884115541i</v>
      </c>
      <c r="P417" s="164" t="str">
        <f t="shared" si="120"/>
        <v>0.995079363364693+1.69889180093976i</v>
      </c>
      <c r="Q417" s="164" t="str">
        <f t="shared" si="105"/>
        <v>22.3818035157059-38.1990867275268i</v>
      </c>
      <c r="R417" s="164" t="str">
        <f t="shared" si="106"/>
        <v>280-614.194879959329i</v>
      </c>
      <c r="S417" s="164" t="str">
        <f t="shared" si="107"/>
        <v>-2026843.10386579i</v>
      </c>
      <c r="T417" s="164" t="str">
        <f t="shared" si="116"/>
        <v>279.830374797009-614.047462380762i</v>
      </c>
      <c r="U417" s="164" t="str">
        <f t="shared" si="108"/>
        <v>-0.496826775096515+1.09021481571519i</v>
      </c>
    </row>
    <row r="418" spans="2:21" x14ac:dyDescent="0.2">
      <c r="B418" s="164">
        <f t="shared" si="117"/>
        <v>2.8999999999999595</v>
      </c>
      <c r="C418" s="164">
        <f t="shared" si="118"/>
        <v>794.32823472420796</v>
      </c>
      <c r="D418" s="164">
        <f t="shared" si="109"/>
        <v>0.79432823472420799</v>
      </c>
      <c r="E418" s="164">
        <f t="shared" si="110"/>
        <v>32.848395601479808</v>
      </c>
      <c r="F418" s="164">
        <f t="shared" si="111"/>
        <v>-59.922505811574972</v>
      </c>
      <c r="G418" s="164">
        <f t="shared" si="112"/>
        <v>1.4871166986427284</v>
      </c>
      <c r="H418" s="164">
        <f t="shared" si="113"/>
        <v>114.74926779761471</v>
      </c>
      <c r="I418" s="164">
        <f t="shared" si="114"/>
        <v>34.335512300122538</v>
      </c>
      <c r="J418" s="164">
        <f t="shared" si="115"/>
        <v>54.826761986039735</v>
      </c>
      <c r="K418" s="164" t="str">
        <f t="shared" si="101"/>
        <v>1+0.000229881383390474i</v>
      </c>
      <c r="L418" s="164" t="str">
        <f t="shared" si="102"/>
        <v>1-0.0000773969490454611i</v>
      </c>
      <c r="M418" s="164" t="str">
        <f t="shared" si="119"/>
        <v>1.00000001779212+0.000152484434345013i</v>
      </c>
      <c r="N418" s="164" t="str">
        <f t="shared" si="103"/>
        <v>1+1.71566679042497i</v>
      </c>
      <c r="O418" s="164" t="str">
        <f t="shared" si="104"/>
        <v>0.999983351864559+0.00292516290403089i</v>
      </c>
      <c r="P418" s="164" t="str">
        <f t="shared" si="120"/>
        <v>0.99496474701353+1.7185633906759i</v>
      </c>
      <c r="Q418" s="164" t="str">
        <f t="shared" si="105"/>
        <v>21.9991346172874-37.9848791255628i</v>
      </c>
      <c r="R418" s="164" t="str">
        <f t="shared" si="106"/>
        <v>280-607.164249306244i</v>
      </c>
      <c r="S418" s="164" t="str">
        <f t="shared" si="107"/>
        <v>-2003642.0227106i</v>
      </c>
      <c r="T418" s="164" t="str">
        <f t="shared" si="116"/>
        <v>279.830374672691-607.019409072498i</v>
      </c>
      <c r="U418" s="164" t="str">
        <f t="shared" si="108"/>
        <v>-0.496826774875794+1.07773680984151i</v>
      </c>
    </row>
    <row r="419" spans="2:21" x14ac:dyDescent="0.2">
      <c r="B419" s="164">
        <f t="shared" si="117"/>
        <v>2.9049999999999594</v>
      </c>
      <c r="C419" s="164">
        <f t="shared" si="118"/>
        <v>803.52612218554282</v>
      </c>
      <c r="D419" s="164">
        <f t="shared" si="109"/>
        <v>0.80352612218554287</v>
      </c>
      <c r="E419" s="164">
        <f t="shared" si="110"/>
        <v>32.773539125429927</v>
      </c>
      <c r="F419" s="164">
        <f t="shared" si="111"/>
        <v>-60.210512271577322</v>
      </c>
      <c r="G419" s="164">
        <f t="shared" si="112"/>
        <v>1.4048212737659005</v>
      </c>
      <c r="H419" s="164">
        <f t="shared" si="113"/>
        <v>115.00096399116062</v>
      </c>
      <c r="I419" s="164">
        <f t="shared" si="114"/>
        <v>34.178360399195824</v>
      </c>
      <c r="J419" s="164">
        <f t="shared" si="115"/>
        <v>54.790451719583295</v>
      </c>
      <c r="K419" s="164" t="str">
        <f t="shared" si="101"/>
        <v>1+0.000232543284354646i</v>
      </c>
      <c r="L419" s="164" t="str">
        <f t="shared" si="102"/>
        <v>1-0.0000782931634767887i</v>
      </c>
      <c r="M419" s="164" t="str">
        <f t="shared" si="119"/>
        <v>1.00000001820655+0.000154250120877857i</v>
      </c>
      <c r="N419" s="164" t="str">
        <f t="shared" si="103"/>
        <v>1+1.73553327554992i</v>
      </c>
      <c r="O419" s="164" t="str">
        <f t="shared" si="104"/>
        <v>0.999982964079669+0.00295903469408087i</v>
      </c>
      <c r="P419" s="164" t="str">
        <f t="shared" si="120"/>
        <v>0.994847460904585+1.73846274383739i</v>
      </c>
      <c r="Q419" s="164" t="str">
        <f t="shared" si="105"/>
        <v>21.6207835572704-37.7680825876793i</v>
      </c>
      <c r="R419" s="164" t="str">
        <f t="shared" si="106"/>
        <v>280-600.214097616745i</v>
      </c>
      <c r="S419" s="164" t="str">
        <f t="shared" si="107"/>
        <v>-1980706.52213525i</v>
      </c>
      <c r="T419" s="164" t="str">
        <f t="shared" si="116"/>
        <v>279.830374545478-600.071815529397i</v>
      </c>
      <c r="U419" s="164" t="str">
        <f t="shared" si="108"/>
        <v>-0.496826774649933+1.06540165681459i</v>
      </c>
    </row>
    <row r="420" spans="2:21" x14ac:dyDescent="0.2">
      <c r="B420" s="164">
        <f t="shared" si="117"/>
        <v>2.9099999999999593</v>
      </c>
      <c r="C420" s="164">
        <f t="shared" si="118"/>
        <v>812.83051616402327</v>
      </c>
      <c r="D420" s="164">
        <f t="shared" si="109"/>
        <v>0.81283051616402324</v>
      </c>
      <c r="E420" s="164">
        <f t="shared" si="110"/>
        <v>32.698251843053974</v>
      </c>
      <c r="F420" s="164">
        <f t="shared" si="111"/>
        <v>-60.4968925699783</v>
      </c>
      <c r="G420" s="164">
        <f t="shared" si="112"/>
        <v>1.322863833019986</v>
      </c>
      <c r="H420" s="164">
        <f t="shared" si="113"/>
        <v>115.25452860879052</v>
      </c>
      <c r="I420" s="164">
        <f t="shared" si="114"/>
        <v>34.021115676073961</v>
      </c>
      <c r="J420" s="164">
        <f t="shared" si="115"/>
        <v>54.757636038812223</v>
      </c>
      <c r="K420" s="164" t="str">
        <f t="shared" si="101"/>
        <v>1+0.000235236008679277i</v>
      </c>
      <c r="L420" s="164" t="str">
        <f t="shared" si="102"/>
        <v>1-0.0000791997555821308i</v>
      </c>
      <c r="M420" s="164" t="str">
        <f t="shared" si="119"/>
        <v>1.00000001863063+0.000156036253097146i</v>
      </c>
      <c r="N420" s="164" t="str">
        <f t="shared" si="103"/>
        <v>1+1.75562980373068i</v>
      </c>
      <c r="O420" s="164" t="str">
        <f t="shared" si="104"/>
        <v>0.999982567262108+0.00299329870097443i</v>
      </c>
      <c r="P420" s="164" t="str">
        <f t="shared" si="120"/>
        <v>0.994727442851209+1.75859249699745i</v>
      </c>
      <c r="Q420" s="164" t="str">
        <f t="shared" si="105"/>
        <v>21.2467762606629-37.5487981671021i</v>
      </c>
      <c r="R420" s="164" t="str">
        <f t="shared" si="106"/>
        <v>280-593.343503655753i</v>
      </c>
      <c r="S420" s="164" t="str">
        <f t="shared" si="107"/>
        <v>-1958033.56206399i</v>
      </c>
      <c r="T420" s="164" t="str">
        <f t="shared" si="116"/>
        <v>279.830374415301-593.203760855467i</v>
      </c>
      <c r="U420" s="164" t="str">
        <f t="shared" si="108"/>
        <v>-0.496826774418809+1.05320772162328i</v>
      </c>
    </row>
    <row r="421" spans="2:21" x14ac:dyDescent="0.2">
      <c r="B421" s="164">
        <f t="shared" si="117"/>
        <v>2.9149999999999592</v>
      </c>
      <c r="C421" s="164">
        <f t="shared" si="118"/>
        <v>822.24264994699422</v>
      </c>
      <c r="D421" s="164">
        <f t="shared" si="109"/>
        <v>0.82224264994699425</v>
      </c>
      <c r="E421" s="164">
        <f t="shared" si="110"/>
        <v>32.622538744386567</v>
      </c>
      <c r="F421" s="164">
        <f t="shared" si="111"/>
        <v>-60.781628537040653</v>
      </c>
      <c r="G421" s="164">
        <f t="shared" si="112"/>
        <v>1.2412493870823653</v>
      </c>
      <c r="H421" s="164">
        <f t="shared" si="113"/>
        <v>115.50995548504018</v>
      </c>
      <c r="I421" s="164">
        <f t="shared" si="114"/>
        <v>33.86378813146893</v>
      </c>
      <c r="J421" s="164">
        <f t="shared" si="115"/>
        <v>54.728326947999527</v>
      </c>
      <c r="K421" s="164" t="str">
        <f t="shared" si="101"/>
        <v>1+0.00023795991328206i</v>
      </c>
      <c r="L421" s="164" t="str">
        <f t="shared" si="102"/>
        <v>1-0.0000801168455292893i</v>
      </c>
      <c r="M421" s="164" t="str">
        <f t="shared" si="119"/>
        <v>1.0000000190646+0.000157843067752771i</v>
      </c>
      <c r="N421" s="164" t="str">
        <f t="shared" si="103"/>
        <v>1+1.7759590387403i</v>
      </c>
      <c r="O421" s="164" t="str">
        <f t="shared" si="104"/>
        <v>0.999982161201479+0.00302795946636857i</v>
      </c>
      <c r="P421" s="164" t="str">
        <f t="shared" si="120"/>
        <v>0.994604629218242+1.77895531723119i</v>
      </c>
      <c r="Q421" s="164" t="str">
        <f t="shared" si="105"/>
        <v>20.8771357844359-37.3271265698234i</v>
      </c>
      <c r="R421" s="164" t="str">
        <f t="shared" si="106"/>
        <v>280-586.551556733486i</v>
      </c>
      <c r="S421" s="164" t="str">
        <f t="shared" si="107"/>
        <v>-1935620.13722051i</v>
      </c>
      <c r="T421" s="164" t="str">
        <f t="shared" si="116"/>
        <v>279.830374282093-586.414334697507i</v>
      </c>
      <c r="U421" s="164" t="str">
        <f t="shared" si="108"/>
        <v>-0.496826774182304+1.04115338797468i</v>
      </c>
    </row>
    <row r="422" spans="2:21" x14ac:dyDescent="0.2">
      <c r="B422" s="164">
        <f t="shared" si="117"/>
        <v>2.9199999999999591</v>
      </c>
      <c r="C422" s="164">
        <f t="shared" si="118"/>
        <v>831.76377110259318</v>
      </c>
      <c r="D422" s="164">
        <f t="shared" si="109"/>
        <v>0.83176377110259314</v>
      </c>
      <c r="E422" s="164">
        <f t="shared" si="110"/>
        <v>32.546404844281355</v>
      </c>
      <c r="F422" s="164">
        <f t="shared" si="111"/>
        <v>-61.064702765156675</v>
      </c>
      <c r="G422" s="164">
        <f t="shared" si="112"/>
        <v>1.1599829659372924</v>
      </c>
      <c r="H422" s="164">
        <f t="shared" si="113"/>
        <v>115.7672378183379</v>
      </c>
      <c r="I422" s="164">
        <f t="shared" si="114"/>
        <v>33.706387810218651</v>
      </c>
      <c r="J422" s="164">
        <f t="shared" si="115"/>
        <v>54.702535053181229</v>
      </c>
      <c r="K422" s="164" t="str">
        <f t="shared" ref="K422:K485" si="121">COMPLEX(1,2*PI()*C422*esr*Cout)</f>
        <v>1+0.000240715359213599i</v>
      </c>
      <c r="L422" s="164" t="str">
        <f t="shared" ref="L422:L485" si="122">COMPLEX(1,-2*PI()*C422*(1-Dmax)^2*Lout*10^-6/Req)</f>
        <v>1-0.000081044554877543i</v>
      </c>
      <c r="M422" s="164" t="str">
        <f t="shared" si="119"/>
        <v>1.00000001950867+0.000159670804336056i</v>
      </c>
      <c r="N422" s="164" t="str">
        <f t="shared" ref="N422:N485" si="123">COMPLEX(1,2*PI()*C422*(Rd+Rs+esr)*Req*Cout/(Req+Rd+Rs))</f>
        <v>1+1.79652367519684i</v>
      </c>
      <c r="O422" s="164" t="str">
        <f t="shared" ref="O422:O485" si="124">IMSUM(COMPLEX(1,2*PI()*C422/(Qd*ws)),IMPRODUCT(COMPLEX(0,2*PI()*C422/ws),COMPLEX(0,2*PI()*C422/ws)))</f>
        <v>0.999981745682483+0.00306302158451022i</v>
      </c>
      <c r="P422" s="164" t="str">
        <f t="shared" si="120"/>
        <v>0.994478954888271+1.79955390246776i</v>
      </c>
      <c r="Q422" s="164" t="str">
        <f t="shared" ref="Q422:Q485" si="125">IMPRODUCT(Ap,IMDIV(M422,P422))</f>
        <v>20.5118823624699-37.1031680667599i</v>
      </c>
      <c r="R422" s="164" t="str">
        <f t="shared" ref="R422:R485" si="126">IMSUM(Rz*10^3,IMDIV(1,COMPLEX(0,(2*PI()*C422*Cz*10^-9))))</f>
        <v>280-579.837356584734i</v>
      </c>
      <c r="S422" s="164" t="str">
        <f t="shared" ref="S422:S485" si="127">IMDIV(1,COMPLEX(0,(2*PI()*C422*Cp*10^-12)))</f>
        <v>-1913463.27672962i</v>
      </c>
      <c r="T422" s="164" t="str">
        <f t="shared" si="116"/>
        <v>279.830374145782-579.702637124432i</v>
      </c>
      <c r="U422" s="164" t="str">
        <f t="shared" ref="U422:U485" si="128">IMPRODUCT(-Rs*g/(Rs+Rd),T422)</f>
        <v>-0.49682677394029+1.02923705807993i</v>
      </c>
    </row>
    <row r="423" spans="2:21" x14ac:dyDescent="0.2">
      <c r="B423" s="164">
        <f t="shared" si="117"/>
        <v>2.924999999999959</v>
      </c>
      <c r="C423" s="164">
        <f t="shared" si="118"/>
        <v>841.39514164511627</v>
      </c>
      <c r="D423" s="164">
        <f t="shared" ref="D423:D486" si="129">C423/1000</f>
        <v>0.84139514164511631</v>
      </c>
      <c r="E423" s="164">
        <f t="shared" ref="E423:E486" si="130">20*LOG(IMABS(Q423))</f>
        <v>32.469855179205808</v>
      </c>
      <c r="F423" s="164">
        <f t="shared" ref="F423:F486" si="131">IF(180/PI()*IMARGUMENT(Q423)&gt;0,180/PI()*IMARGUMENT(Q423)-360,180/PI()*IMARGUMENT(Q423))</f>
        <v>-61.346098605273454</v>
      </c>
      <c r="G423" s="164">
        <f t="shared" ref="G423:G486" si="132">20*LOG(IMABS(U423))</f>
        <v>1.0790696167403353</v>
      </c>
      <c r="H423" s="164">
        <f t="shared" ref="H423:H486" si="133">180/PI()*IMARGUMENT(U423)</f>
        <v>116.02636816042295</v>
      </c>
      <c r="I423" s="164">
        <f t="shared" ref="I423:I486" si="134">E423+G423</f>
        <v>33.548924795946142</v>
      </c>
      <c r="J423" s="164">
        <f t="shared" ref="J423:J486" si="135">F423+H423</f>
        <v>54.680269555149493</v>
      </c>
      <c r="K423" s="164" t="str">
        <f t="shared" si="121"/>
        <v>1+0.000243502711705268i</v>
      </c>
      <c r="L423" s="164" t="str">
        <f t="shared" si="122"/>
        <v>1-0.0000819830065937613i</v>
      </c>
      <c r="M423" s="164" t="str">
        <f t="shared" si="119"/>
        <v>1.00000001996308+0.000161519705111507i</v>
      </c>
      <c r="N423" s="164" t="str">
        <f t="shared" si="123"/>
        <v>1+1.81732643892061i</v>
      </c>
      <c r="O423" s="164" t="str">
        <f t="shared" si="124"/>
        <v>0.999981320484806+0.00309848970284513i</v>
      </c>
      <c r="P423" s="164" t="str">
        <f t="shared" si="120"/>
        <v>0.994350353227102+1.82039098184663i</v>
      </c>
      <c r="Q423" s="164" t="str">
        <f t="shared" si="125"/>
        <v>20.1510334532242-36.8770224089345i</v>
      </c>
      <c r="R423" s="164" t="str">
        <f t="shared" si="126"/>
        <v>280-573.200013249537i</v>
      </c>
      <c r="S423" s="164" t="str">
        <f t="shared" si="127"/>
        <v>-1891560.04372347i</v>
      </c>
      <c r="T423" s="164" t="str">
        <f t="shared" ref="T423:T486" si="136">IMDIV(IMPRODUCT(R423,S423),IMSUM(R423,S423))</f>
        <v>279.830374006295-573.067778507986i</v>
      </c>
      <c r="U423" s="164" t="str">
        <f t="shared" si="128"/>
        <v>-0.496826773692637+1.01745715244237i</v>
      </c>
    </row>
    <row r="424" spans="2:21" x14ac:dyDescent="0.2">
      <c r="B424" s="164">
        <f t="shared" ref="B424:B487" si="137">B423+0.005</f>
        <v>2.9299999999999589</v>
      </c>
      <c r="C424" s="164">
        <f t="shared" ref="C424:C487" si="138">10^B424</f>
        <v>851.13803820229668</v>
      </c>
      <c r="D424" s="164">
        <f t="shared" si="129"/>
        <v>0.85113803820229672</v>
      </c>
      <c r="E424" s="164">
        <f t="shared" si="130"/>
        <v>32.392894804091441</v>
      </c>
      <c r="F424" s="164">
        <f t="shared" si="131"/>
        <v>-61.625800162685934</v>
      </c>
      <c r="G424" s="164">
        <f t="shared" si="132"/>
        <v>0.99851440160645977</v>
      </c>
      <c r="H424" s="164">
        <f t="shared" si="133"/>
        <v>116.28733840603958</v>
      </c>
      <c r="I424" s="164">
        <f t="shared" si="134"/>
        <v>33.391409205697897</v>
      </c>
      <c r="J424" s="164">
        <f t="shared" si="135"/>
        <v>54.661538243353647</v>
      </c>
      <c r="K424" s="164" t="str">
        <f t="shared" si="121"/>
        <v>1+0.00024632234021762i</v>
      </c>
      <c r="L424" s="164" t="str">
        <f t="shared" si="122"/>
        <v>1-0.0000829323250687028i</v>
      </c>
      <c r="M424" s="164" t="str">
        <f t="shared" ref="M424:M487" si="139">IMPRODUCT(K424,L424)</f>
        <v>1.00000002042808+0.000163390015148917i</v>
      </c>
      <c r="N424" s="164" t="str">
        <f t="shared" si="123"/>
        <v>1+1.83837008729539i</v>
      </c>
      <c r="O424" s="164" t="str">
        <f t="shared" si="124"/>
        <v>0.999980885383002+0.00313436852263399i</v>
      </c>
      <c r="P424" s="164" t="str">
        <f t="shared" ref="P424:P487" si="140">IMPRODUCT(N424,O424)</f>
        <v>0.994218756048431+1.8414693160779i</v>
      </c>
      <c r="Q424" s="164" t="str">
        <f t="shared" si="125"/>
        <v>19.7946037899472-36.6487887457422i</v>
      </c>
      <c r="R424" s="164" t="str">
        <f t="shared" si="126"/>
        <v>280-566.638646955228i</v>
      </c>
      <c r="S424" s="164" t="str">
        <f t="shared" si="127"/>
        <v>-1869907.53495225i</v>
      </c>
      <c r="T424" s="164" t="str">
        <f t="shared" si="136"/>
        <v>279.830373863558-566.508879404856i</v>
      </c>
      <c r="U424" s="164" t="str">
        <f t="shared" si="128"/>
        <v>-0.496826773439213+1.0058121096483i</v>
      </c>
    </row>
    <row r="425" spans="2:21" x14ac:dyDescent="0.2">
      <c r="B425" s="164">
        <f t="shared" si="137"/>
        <v>2.9349999999999588</v>
      </c>
      <c r="C425" s="164">
        <f t="shared" si="138"/>
        <v>860.99375218451917</v>
      </c>
      <c r="D425" s="164">
        <f t="shared" si="129"/>
        <v>0.86099375218451912</v>
      </c>
      <c r="E425" s="164">
        <f t="shared" si="130"/>
        <v>32.315528789242755</v>
      </c>
      <c r="F425" s="164">
        <f t="shared" si="131"/>
        <v>-61.903792292228218</v>
      </c>
      <c r="G425" s="164">
        <f t="shared" si="132"/>
        <v>0.9183223953194144</v>
      </c>
      <c r="H425" s="164">
        <f t="shared" si="133"/>
        <v>116.55013978293999</v>
      </c>
      <c r="I425" s="164">
        <f t="shared" si="134"/>
        <v>33.23385118456217</v>
      </c>
      <c r="J425" s="164">
        <f t="shared" si="135"/>
        <v>54.646347490711776</v>
      </c>
      <c r="K425" s="164" t="str">
        <f t="shared" si="121"/>
        <v>1+0.000249174618489361i</v>
      </c>
      <c r="L425" s="164" t="str">
        <f t="shared" si="122"/>
        <v>1-0.0000838926361335028i</v>
      </c>
      <c r="M425" s="164" t="str">
        <f t="shared" si="139"/>
        <v>1.00000002090392+0.000165281982355858i</v>
      </c>
      <c r="N425" s="164" t="str">
        <f t="shared" si="123"/>
        <v>1+1.859657409634i</v>
      </c>
      <c r="O425" s="164" t="str">
        <f t="shared" si="124"/>
        <v>0.999980440146376+0.0031706627995755i</v>
      </c>
      <c r="P425" s="164" t="str">
        <f t="shared" si="140"/>
        <v>0.994084093577695+1.86279169780685i</v>
      </c>
      <c r="Q425" s="164" t="str">
        <f t="shared" si="125"/>
        <v>19.4426054332436-36.4185655463639i</v>
      </c>
      <c r="R425" s="164" t="str">
        <f t="shared" si="126"/>
        <v>280-560.152387999813i</v>
      </c>
      <c r="S425" s="164" t="str">
        <f t="shared" si="127"/>
        <v>-1848502.88039938i</v>
      </c>
      <c r="T425" s="164" t="str">
        <f t="shared" si="136"/>
        <v>279.830373717498-560.025070440075i</v>
      </c>
      <c r="U425" s="164" t="str">
        <f t="shared" si="128"/>
        <v>-0.49682677317989+0.99430038615992i</v>
      </c>
    </row>
    <row r="426" spans="2:21" x14ac:dyDescent="0.2">
      <c r="B426" s="164">
        <f t="shared" si="137"/>
        <v>2.9399999999999586</v>
      </c>
      <c r="C426" s="164">
        <f t="shared" si="138"/>
        <v>870.96358995599815</v>
      </c>
      <c r="D426" s="164">
        <f t="shared" si="129"/>
        <v>0.8709635899559981</v>
      </c>
      <c r="E426" s="164">
        <f t="shared" si="130"/>
        <v>32.237762217308436</v>
      </c>
      <c r="F426" s="164">
        <f t="shared" si="131"/>
        <v>-62.180060592880487</v>
      </c>
      <c r="G426" s="164">
        <f t="shared" si="132"/>
        <v>0.83849868296476837</v>
      </c>
      <c r="H426" s="164">
        <f t="shared" si="133"/>
        <v>116.81476284221165</v>
      </c>
      <c r="I426" s="164">
        <f t="shared" si="134"/>
        <v>33.076260900273205</v>
      </c>
      <c r="J426" s="164">
        <f t="shared" si="135"/>
        <v>54.634702249331163</v>
      </c>
      <c r="K426" s="164" t="str">
        <f t="shared" si="121"/>
        <v>1+0.000252059924586886i</v>
      </c>
      <c r="L426" s="164" t="str">
        <f t="shared" si="122"/>
        <v>1-0.000084864067076353i</v>
      </c>
      <c r="M426" s="164" t="str">
        <f t="shared" si="139"/>
        <v>1.00000002139083+0.000167195857510533i</v>
      </c>
      <c r="N426" s="164" t="str">
        <f t="shared" si="123"/>
        <v>1+1.88119122754793i</v>
      </c>
      <c r="O426" s="164" t="str">
        <f t="shared" si="124"/>
        <v>0.999979984538857+0.00320737734443674i</v>
      </c>
      <c r="P426" s="164" t="str">
        <f t="shared" si="140"/>
        <v>0.993946294415067+1.88436095198245i</v>
      </c>
      <c r="Q426" s="164" t="str">
        <f t="shared" si="125"/>
        <v>19.095047825824-36.1864505243779i</v>
      </c>
      <c r="R426" s="164" t="str">
        <f t="shared" si="126"/>
        <v>280-553.740376636689i</v>
      </c>
      <c r="S426" s="164" t="str">
        <f t="shared" si="127"/>
        <v>-1827343.24290107i</v>
      </c>
      <c r="T426" s="164" t="str">
        <f t="shared" si="136"/>
        <v>279.830373568035-553.615492191774i</v>
      </c>
      <c r="U426" s="164" t="str">
        <f t="shared" si="128"/>
        <v>-0.496826772914525+0.982920456110718i</v>
      </c>
    </row>
    <row r="427" spans="2:21" x14ac:dyDescent="0.2">
      <c r="B427" s="164">
        <f t="shared" si="137"/>
        <v>2.9449999999999585</v>
      </c>
      <c r="C427" s="164">
        <f t="shared" si="138"/>
        <v>881.04887300793064</v>
      </c>
      <c r="D427" s="164">
        <f t="shared" si="129"/>
        <v>0.88104887300793067</v>
      </c>
      <c r="E427" s="164">
        <f t="shared" si="130"/>
        <v>32.159600180316062</v>
      </c>
      <c r="F427" s="164">
        <f t="shared" si="131"/>
        <v>-62.454591401821148</v>
      </c>
      <c r="G427" s="164">
        <f t="shared" si="132"/>
        <v>0.75904835748768407</v>
      </c>
      <c r="H427" s="164">
        <f t="shared" si="133"/>
        <v>117.08119744895549</v>
      </c>
      <c r="I427" s="164">
        <f t="shared" si="134"/>
        <v>32.918648537803747</v>
      </c>
      <c r="J427" s="164">
        <f t="shared" si="135"/>
        <v>54.626606047134345</v>
      </c>
      <c r="K427" s="164" t="str">
        <f t="shared" si="121"/>
        <v>1+0.000254978640954393i</v>
      </c>
      <c r="L427" s="164" t="str">
        <f t="shared" si="122"/>
        <v>1-0.0000858467466593726i</v>
      </c>
      <c r="M427" s="164" t="str">
        <f t="shared" si="139"/>
        <v>1.00000002188909+0.00016913189429502i</v>
      </c>
      <c r="N427" s="164" t="str">
        <f t="shared" si="123"/>
        <v>1+1.90297439532145i</v>
      </c>
      <c r="O427" s="164" t="str">
        <f t="shared" si="124"/>
        <v>0.999979518318875+0.00324451702369088i</v>
      </c>
      <c r="P427" s="164" t="str">
        <f t="shared" si="140"/>
        <v>0.993805285497607+1.90617993623039i</v>
      </c>
      <c r="Q427" s="164" t="str">
        <f t="shared" si="125"/>
        <v>18.7519378492512-35.9525405656036i</v>
      </c>
      <c r="R427" s="164" t="str">
        <f t="shared" si="126"/>
        <v>280-547.401762960696i</v>
      </c>
      <c r="S427" s="164" t="str">
        <f t="shared" si="127"/>
        <v>-1806425.8177703i</v>
      </c>
      <c r="T427" s="164" t="str">
        <f t="shared" si="136"/>
        <v>279.830373415092-547.279295077307i</v>
      </c>
      <c r="U427" s="164" t="str">
        <f t="shared" si="128"/>
        <v>-0.496826772642981+0.971670811103309i</v>
      </c>
    </row>
    <row r="428" spans="2:21" x14ac:dyDescent="0.2">
      <c r="B428" s="164">
        <f t="shared" si="137"/>
        <v>2.9499999999999584</v>
      </c>
      <c r="C428" s="164">
        <f t="shared" si="138"/>
        <v>891.25093813366107</v>
      </c>
      <c r="D428" s="164">
        <f t="shared" si="129"/>
        <v>0.89125093813366107</v>
      </c>
      <c r="E428" s="164">
        <f t="shared" si="130"/>
        <v>32.081047776772529</v>
      </c>
      <c r="F428" s="164">
        <f t="shared" si="131"/>
        <v>-62.727371787944897</v>
      </c>
      <c r="G428" s="164">
        <f t="shared" si="132"/>
        <v>0.67997651717411689</v>
      </c>
      <c r="H428" s="164">
        <f t="shared" si="133"/>
        <v>117.34943277334143</v>
      </c>
      <c r="I428" s="164">
        <f t="shared" si="134"/>
        <v>32.761024293946647</v>
      </c>
      <c r="J428" s="164">
        <f t="shared" si="135"/>
        <v>54.622060985396537</v>
      </c>
      <c r="K428" s="164" t="str">
        <f t="shared" si="121"/>
        <v>1+0.000257931154464576i</v>
      </c>
      <c r="L428" s="164" t="str">
        <f t="shared" si="122"/>
        <v>1-0.0000868408051356759i</v>
      </c>
      <c r="M428" s="164" t="str">
        <f t="shared" si="139"/>
        <v>1.00000002239895+0.0001710903493289i</v>
      </c>
      <c r="N428" s="164" t="str">
        <f t="shared" si="123"/>
        <v>1+1.92500980028983i</v>
      </c>
      <c r="O428" s="164" t="str">
        <f t="shared" si="124"/>
        <v>0.999979041239235+0.00328208676016217i</v>
      </c>
      <c r="P428" s="164" t="str">
        <f t="shared" si="140"/>
        <v>0.993660992060521+1.92825154123012i</v>
      </c>
      <c r="Q428" s="164" t="str">
        <f t="shared" si="125"/>
        <v>18.4132798825082-35.7169316592052i</v>
      </c>
      <c r="R428" s="164" t="str">
        <f t="shared" si="126"/>
        <v>280-541.13570679546i</v>
      </c>
      <c r="S428" s="164" t="str">
        <f t="shared" si="127"/>
        <v>-1785747.83242502i</v>
      </c>
      <c r="T428" s="164" t="str">
        <f t="shared" si="136"/>
        <v>279.830373258584-541.01563924061i</v>
      </c>
      <c r="U428" s="164" t="str">
        <f t="shared" si="128"/>
        <v>-0.496826772365108+0.960549960009434i</v>
      </c>
    </row>
    <row r="429" spans="2:21" x14ac:dyDescent="0.2">
      <c r="B429" s="164">
        <f t="shared" si="137"/>
        <v>2.9549999999999583</v>
      </c>
      <c r="C429" s="164">
        <f t="shared" si="138"/>
        <v>901.5711376058706</v>
      </c>
      <c r="D429" s="164">
        <f t="shared" si="129"/>
        <v>0.9015711376058706</v>
      </c>
      <c r="E429" s="164">
        <f t="shared" si="130"/>
        <v>32.002110108833243</v>
      </c>
      <c r="F429" s="164">
        <f t="shared" si="131"/>
        <v>-62.998389544874627</v>
      </c>
      <c r="G429" s="164">
        <f t="shared" si="132"/>
        <v>0.60128826305833938</v>
      </c>
      <c r="H429" s="164">
        <f t="shared" si="133"/>
        <v>117.61945728206439</v>
      </c>
      <c r="I429" s="164">
        <f t="shared" si="134"/>
        <v>32.603398371891579</v>
      </c>
      <c r="J429" s="164">
        <f t="shared" si="135"/>
        <v>54.621067737189762</v>
      </c>
      <c r="K429" s="164" t="str">
        <f t="shared" si="121"/>
        <v>1+0.000260917856469901i</v>
      </c>
      <c r="L429" s="164" t="str">
        <f t="shared" si="122"/>
        <v>1-0.0000878463742666371i</v>
      </c>
      <c r="M429" s="164" t="str">
        <f t="shared" si="139"/>
        <v>1.00000002292069+0.000173071482203264i</v>
      </c>
      <c r="N429" s="164" t="str">
        <f t="shared" si="123"/>
        <v>1+1.94730036322214i</v>
      </c>
      <c r="O429" s="164" t="str">
        <f t="shared" si="124"/>
        <v>0.999978553046982+0.00332009153367849i</v>
      </c>
      <c r="P429" s="164" t="str">
        <f t="shared" si="140"/>
        <v>0.993513337597519+1.95057869109642i</v>
      </c>
      <c r="Q429" s="164" t="str">
        <f t="shared" si="125"/>
        <v>18.0790758622133-35.4797188320798i</v>
      </c>
      <c r="R429" s="164" t="str">
        <f t="shared" si="126"/>
        <v>280-534.941377582024i</v>
      </c>
      <c r="S429" s="164" t="str">
        <f t="shared" si="127"/>
        <v>-1765306.54602068i</v>
      </c>
      <c r="T429" s="164" t="str">
        <f t="shared" si="136"/>
        <v>279.830373098433-534.82369444089i</v>
      </c>
      <c r="U429" s="164" t="str">
        <f t="shared" si="128"/>
        <v>-0.496826772080767+0.949556428772334i</v>
      </c>
    </row>
    <row r="430" spans="2:21" x14ac:dyDescent="0.2">
      <c r="B430" s="164">
        <f t="shared" si="137"/>
        <v>2.9599999999999582</v>
      </c>
      <c r="C430" s="164">
        <f t="shared" si="138"/>
        <v>912.01083935582244</v>
      </c>
      <c r="D430" s="164">
        <f t="shared" si="129"/>
        <v>0.91201083935582239</v>
      </c>
      <c r="E430" s="164">
        <f t="shared" si="130"/>
        <v>31.922792279540428</v>
      </c>
      <c r="F430" s="164">
        <f t="shared" si="131"/>
        <v>-63.267633183488819</v>
      </c>
      <c r="G430" s="164">
        <f t="shared" si="132"/>
        <v>0.52298869625665634</v>
      </c>
      <c r="H430" s="164">
        <f t="shared" si="133"/>
        <v>117.89125873022419</v>
      </c>
      <c r="I430" s="164">
        <f t="shared" si="134"/>
        <v>32.445780975797085</v>
      </c>
      <c r="J430" s="164">
        <f t="shared" si="135"/>
        <v>54.623625546735376</v>
      </c>
      <c r="K430" s="164" t="str">
        <f t="shared" si="121"/>
        <v>1+0.000263939142854485i</v>
      </c>
      <c r="L430" s="164" t="str">
        <f t="shared" si="122"/>
        <v>1-0.0000888635873393555i</v>
      </c>
      <c r="M430" s="164" t="str">
        <f t="shared" si="139"/>
        <v>1.00000002345458+0.00017507555551513i</v>
      </c>
      <c r="N430" s="164" t="str">
        <f t="shared" si="123"/>
        <v>1+1.96984903870835i</v>
      </c>
      <c r="O430" s="164" t="str">
        <f t="shared" si="124"/>
        <v>0.999978053483271+0.00335853638173139i</v>
      </c>
      <c r="P430" s="164" t="str">
        <f t="shared" si="140"/>
        <v>0.99336224382025+1.9731643437652i</v>
      </c>
      <c r="Q430" s="164" t="str">
        <f t="shared" si="125"/>
        <v>17.749325344308-35.2409960865321i</v>
      </c>
      <c r="R430" s="164" t="str">
        <f t="shared" si="126"/>
        <v>280-528.817954268755i</v>
      </c>
      <c r="S430" s="164" t="str">
        <f t="shared" si="127"/>
        <v>-1745099.24908689i</v>
      </c>
      <c r="T430" s="164" t="str">
        <f t="shared" si="136"/>
        <v>279.83037293455-528.702639942561i</v>
      </c>
      <c r="U430" s="164" t="str">
        <f t="shared" si="128"/>
        <v>-0.4968267717898+0.938688760211332i</v>
      </c>
    </row>
    <row r="431" spans="2:21" x14ac:dyDescent="0.2">
      <c r="B431" s="164">
        <f t="shared" si="137"/>
        <v>2.9649999999999581</v>
      </c>
      <c r="C431" s="164">
        <f t="shared" si="138"/>
        <v>922.57142715467478</v>
      </c>
      <c r="D431" s="164">
        <f t="shared" si="129"/>
        <v>0.92257142715467477</v>
      </c>
      <c r="E431" s="164">
        <f t="shared" si="130"/>
        <v>31.843099390133492</v>
      </c>
      <c r="F431" s="164">
        <f t="shared" si="131"/>
        <v>-63.535091923992582</v>
      </c>
      <c r="G431" s="164">
        <f t="shared" si="132"/>
        <v>0.44508291523007665</v>
      </c>
      <c r="H431" s="164">
        <f t="shared" si="133"/>
        <v>118.16482415365542</v>
      </c>
      <c r="I431" s="164">
        <f t="shared" si="134"/>
        <v>32.28818230536357</v>
      </c>
      <c r="J431" s="164">
        <f t="shared" si="135"/>
        <v>54.629732229662835</v>
      </c>
      <c r="K431" s="164" t="str">
        <f t="shared" si="121"/>
        <v>1+0.000266995414086565i</v>
      </c>
      <c r="L431" s="164" t="str">
        <f t="shared" si="122"/>
        <v>1-0.0000898925791843221i</v>
      </c>
      <c r="M431" s="164" t="str">
        <f t="shared" si="139"/>
        <v>1.00000002400091+0.000177102834902243i</v>
      </c>
      <c r="N431" s="164" t="str">
        <f t="shared" si="123"/>
        <v>1+1.99265881555098i</v>
      </c>
      <c r="O431" s="164" t="str">
        <f t="shared" si="124"/>
        <v>0.999977542283226+0.00339742640014386i</v>
      </c>
      <c r="P431" s="164" t="str">
        <f t="shared" si="140"/>
        <v>0.993207630616794+1.99601149138382i</v>
      </c>
      <c r="Q431" s="164" t="str">
        <f t="shared" si="125"/>
        <v>17.4240255670499-35.0008563412443i</v>
      </c>
      <c r="R431" s="164" t="str">
        <f t="shared" si="126"/>
        <v>280-522.764625202531i</v>
      </c>
      <c r="S431" s="164" t="str">
        <f t="shared" si="127"/>
        <v>-1725123.26316835i</v>
      </c>
      <c r="T431" s="164" t="str">
        <f t="shared" si="136"/>
        <v>279.830372766851-522.651664406489i</v>
      </c>
      <c r="U431" s="164" t="str">
        <f t="shared" si="128"/>
        <v>-0.496826771492057+0.92794551382875i</v>
      </c>
    </row>
    <row r="432" spans="2:21" x14ac:dyDescent="0.2">
      <c r="B432" s="164">
        <f t="shared" si="137"/>
        <v>2.969999999999958</v>
      </c>
      <c r="C432" s="164">
        <f t="shared" si="138"/>
        <v>933.25430079690159</v>
      </c>
      <c r="D432" s="164">
        <f t="shared" si="129"/>
        <v>0.93325430079690164</v>
      </c>
      <c r="E432" s="164">
        <f t="shared" si="130"/>
        <v>31.763036537431834</v>
      </c>
      <c r="F432" s="164">
        <f t="shared" si="131"/>
        <v>-63.800755687553632</v>
      </c>
      <c r="G432" s="164">
        <f t="shared" si="132"/>
        <v>0.367576012975458</v>
      </c>
      <c r="H432" s="164">
        <f t="shared" si="133"/>
        <v>118.4401398617334</v>
      </c>
      <c r="I432" s="164">
        <f t="shared" si="134"/>
        <v>32.130612550407292</v>
      </c>
      <c r="J432" s="164">
        <f t="shared" si="135"/>
        <v>54.639384174179767</v>
      </c>
      <c r="K432" s="164" t="str">
        <f t="shared" si="121"/>
        <v>1+0.000270087075271583i</v>
      </c>
      <c r="L432" s="164" t="str">
        <f t="shared" si="122"/>
        <v>1-0.0000909334861932913i</v>
      </c>
      <c r="M432" s="164" t="str">
        <f t="shared" si="139"/>
        <v>1.00000002455996+0.000179153589078292i</v>
      </c>
      <c r="N432" s="164" t="str">
        <f t="shared" si="123"/>
        <v>1+2.01573271716124i</v>
      </c>
      <c r="O432" s="164" t="str">
        <f t="shared" si="124"/>
        <v>0.999977019175803+0.00343676674374569i</v>
      </c>
      <c r="P432" s="164" t="str">
        <f t="shared" si="140"/>
        <v>0.993049416009183+2.01912316070578i</v>
      </c>
      <c r="Q432" s="164" t="str">
        <f t="shared" si="125"/>
        <v>17.1031715151447-34.7593913755282i</v>
      </c>
      <c r="R432" s="164" t="str">
        <f t="shared" si="126"/>
        <v>280-516.780588021137i</v>
      </c>
      <c r="S432" s="164" t="str">
        <f t="shared" si="127"/>
        <v>-1705375.94046975i</v>
      </c>
      <c r="T432" s="164" t="str">
        <f t="shared" si="136"/>
        <v>279.830372595244-516.669965782412i</v>
      </c>
      <c r="U432" s="164" t="str">
        <f t="shared" si="128"/>
        <v>-0.496826771187376+0.9173252656189i</v>
      </c>
    </row>
    <row r="433" spans="2:21" x14ac:dyDescent="0.2">
      <c r="B433" s="164">
        <f t="shared" si="137"/>
        <v>2.9749999999999579</v>
      </c>
      <c r="C433" s="164">
        <f t="shared" si="138"/>
        <v>944.06087628583282</v>
      </c>
      <c r="D433" s="164">
        <f t="shared" si="129"/>
        <v>0.9440608762858328</v>
      </c>
      <c r="E433" s="164">
        <f t="shared" si="130"/>
        <v>31.682608811291892</v>
      </c>
      <c r="F433" s="164">
        <f t="shared" si="131"/>
        <v>-64.064615087531834</v>
      </c>
      <c r="G433" s="164">
        <f t="shared" si="132"/>
        <v>0.29047307414900869</v>
      </c>
      <c r="H433" s="164">
        <f t="shared" si="133"/>
        <v>118.71719143067833</v>
      </c>
      <c r="I433" s="164">
        <f t="shared" si="134"/>
        <v>31.973081885440902</v>
      </c>
      <c r="J433" s="164">
        <f t="shared" si="135"/>
        <v>54.652576343146492</v>
      </c>
      <c r="K433" s="164" t="str">
        <f t="shared" si="121"/>
        <v>1+0.00027321453620588i</v>
      </c>
      <c r="L433" s="164" t="str">
        <f t="shared" si="122"/>
        <v>1-0.0000919864463373596i</v>
      </c>
      <c r="M433" s="164" t="str">
        <f t="shared" si="139"/>
        <v>1.00000002513203+0.00018122808986852i</v>
      </c>
      <c r="N433" s="164" t="str">
        <f t="shared" si="123"/>
        <v>1+2.03907380195979i</v>
      </c>
      <c r="O433" s="164" t="str">
        <f t="shared" si="124"/>
        <v>0.999976483883642+0.00347656262705684i</v>
      </c>
      <c r="P433" s="164" t="str">
        <f t="shared" si="140"/>
        <v>0.992887516109938+2.04250241349006i</v>
      </c>
      <c r="Q433" s="164" t="str">
        <f t="shared" si="125"/>
        <v>16.7867559848547-34.5166917768483i</v>
      </c>
      <c r="R433" s="164" t="str">
        <f t="shared" si="126"/>
        <v>280-510.865049546925i</v>
      </c>
      <c r="S433" s="164" t="str">
        <f t="shared" si="127"/>
        <v>-1685854.66350486i</v>
      </c>
      <c r="T433" s="164" t="str">
        <f t="shared" si="136"/>
        <v>279.83037241964-510.756751202657i</v>
      </c>
      <c r="U433" s="164" t="str">
        <f t="shared" si="128"/>
        <v>-0.496826770875599+0.906826607879387i</v>
      </c>
    </row>
    <row r="434" spans="2:21" x14ac:dyDescent="0.2">
      <c r="B434" s="164">
        <f t="shared" si="137"/>
        <v>2.9799999999999578</v>
      </c>
      <c r="C434" s="164">
        <f t="shared" si="138"/>
        <v>954.99258602134341</v>
      </c>
      <c r="D434" s="164">
        <f t="shared" si="129"/>
        <v>0.9549925860213434</v>
      </c>
      <c r="E434" s="164">
        <f t="shared" si="130"/>
        <v>31.601821292139356</v>
      </c>
      <c r="F434" s="164">
        <f t="shared" si="131"/>
        <v>-64.326661420323788</v>
      </c>
      <c r="G434" s="164">
        <f t="shared" si="132"/>
        <v>0.21377917212254652</v>
      </c>
      <c r="H434" s="164">
        <f t="shared" si="133"/>
        <v>118.9959636973838</v>
      </c>
      <c r="I434" s="164">
        <f t="shared" si="134"/>
        <v>31.815600464261902</v>
      </c>
      <c r="J434" s="164">
        <f t="shared" si="135"/>
        <v>54.669302277060012</v>
      </c>
      <c r="K434" s="164" t="str">
        <f t="shared" si="121"/>
        <v>1+0.000276378211431015i</v>
      </c>
      <c r="L434" s="164" t="str">
        <f t="shared" si="122"/>
        <v>1-0.0000930515991852536i</v>
      </c>
      <c r="M434" s="164" t="str">
        <f t="shared" si="139"/>
        <v>1.00000002571743+0.000183326612245761i</v>
      </c>
      <c r="N434" s="164" t="str">
        <f t="shared" si="123"/>
        <v>1+2.06268516378214i</v>
      </c>
      <c r="O434" s="164" t="str">
        <f t="shared" si="124"/>
        <v>0.999975936122925+0.00351681932497851i</v>
      </c>
      <c r="P434" s="164" t="str">
        <f t="shared" si="140"/>
        <v>0.99272184507759+2.06615234690489i</v>
      </c>
      <c r="Q434" s="164" t="str">
        <f t="shared" si="125"/>
        <v>16.474769649928-34.2728468915918i</v>
      </c>
      <c r="R434" s="164" t="str">
        <f t="shared" si="126"/>
        <v>280-505.017225681684i</v>
      </c>
      <c r="S434" s="164" t="str">
        <f t="shared" si="127"/>
        <v>-1666556.84474956i</v>
      </c>
      <c r="T434" s="164" t="str">
        <f t="shared" si="136"/>
        <v>279.830372239948-504.911236877047i</v>
      </c>
      <c r="U434" s="164" t="str">
        <f t="shared" si="128"/>
        <v>-0.496826770556564+0.896448149024519i</v>
      </c>
    </row>
    <row r="435" spans="2:21" x14ac:dyDescent="0.2">
      <c r="B435" s="164">
        <f t="shared" si="137"/>
        <v>2.9849999999999577</v>
      </c>
      <c r="C435" s="164">
        <f t="shared" si="138"/>
        <v>966.05087898971976</v>
      </c>
      <c r="D435" s="164">
        <f t="shared" si="129"/>
        <v>0.96605087898971975</v>
      </c>
      <c r="E435" s="164">
        <f t="shared" si="130"/>
        <v>31.520679048576824</v>
      </c>
      <c r="F435" s="164">
        <f t="shared" si="131"/>
        <v>-64.586886655848133</v>
      </c>
      <c r="G435" s="164">
        <f t="shared" si="132"/>
        <v>0.13749936597470977</v>
      </c>
      <c r="H435" s="164">
        <f t="shared" si="133"/>
        <v>119.27644075379584</v>
      </c>
      <c r="I435" s="164">
        <f t="shared" si="134"/>
        <v>31.658178414551532</v>
      </c>
      <c r="J435" s="164">
        <f t="shared" si="135"/>
        <v>54.689554097947706</v>
      </c>
      <c r="K435" s="164" t="str">
        <f t="shared" si="121"/>
        <v>1+0.000279578520288713i</v>
      </c>
      <c r="L435" s="164" t="str">
        <f t="shared" si="122"/>
        <v>1-0.0000941290859218296i</v>
      </c>
      <c r="M435" s="164" t="str">
        <f t="shared" si="139"/>
        <v>1.00000002631647+0.000185449434366883i</v>
      </c>
      <c r="N435" s="164" t="str">
        <f t="shared" si="123"/>
        <v>1+2.08656993228872i</v>
      </c>
      <c r="O435" s="164" t="str">
        <f t="shared" si="124"/>
        <v>0.999975375603222+0.00355754217349243i</v>
      </c>
      <c r="P435" s="164" t="str">
        <f t="shared" si="140"/>
        <v>0.992552315071164+2.0900760939363i</v>
      </c>
      <c r="Q435" s="164" t="str">
        <f t="shared" si="125"/>
        <v>16.1672011281942-34.0279447790543i</v>
      </c>
      <c r="R435" s="164" t="str">
        <f t="shared" si="126"/>
        <v>280-499.236341302692i</v>
      </c>
      <c r="S435" s="164" t="str">
        <f t="shared" si="127"/>
        <v>-1647479.92629888i</v>
      </c>
      <c r="T435" s="164" t="str">
        <f t="shared" si="136"/>
        <v>279.830372056068-499.132647988982i</v>
      </c>
      <c r="U435" s="164" t="str">
        <f t="shared" si="128"/>
        <v>-0.496826770230093+0.8861885134008i</v>
      </c>
    </row>
    <row r="436" spans="2:21" x14ac:dyDescent="0.2">
      <c r="B436" s="164">
        <f t="shared" si="137"/>
        <v>2.9899999999999576</v>
      </c>
      <c r="C436" s="164">
        <f t="shared" si="138"/>
        <v>977.23722095571588</v>
      </c>
      <c r="D436" s="164">
        <f t="shared" si="129"/>
        <v>0.97723722095571586</v>
      </c>
      <c r="E436" s="164">
        <f t="shared" si="130"/>
        <v>31.439187135068632</v>
      </c>
      <c r="F436" s="164">
        <f t="shared" si="131"/>
        <v>-64.845283427695833</v>
      </c>
      <c r="G436" s="164">
        <f t="shared" si="132"/>
        <v>6.1638697420738596E-2</v>
      </c>
      <c r="H436" s="164">
        <f t="shared" si="133"/>
        <v>119.55860594186407</v>
      </c>
      <c r="I436" s="164">
        <f t="shared" si="134"/>
        <v>31.500825832489372</v>
      </c>
      <c r="J436" s="164">
        <f t="shared" si="135"/>
        <v>54.71332251416824</v>
      </c>
      <c r="K436" s="164" t="str">
        <f t="shared" si="121"/>
        <v>1+0.000282815886976447i</v>
      </c>
      <c r="L436" s="164" t="str">
        <f t="shared" si="122"/>
        <v>1-0.0000952190493667875i</v>
      </c>
      <c r="M436" s="164" t="str">
        <f t="shared" si="139"/>
        <v>1.00000002692946+0.000187596837609659i</v>
      </c>
      <c r="N436" s="164" t="str">
        <f t="shared" si="123"/>
        <v>1+2.11073127337974i</v>
      </c>
      <c r="O436" s="164" t="str">
        <f t="shared" si="124"/>
        <v>0.999974802027338+0.00359873657036804i</v>
      </c>
      <c r="P436" s="164" t="str">
        <f t="shared" si="140"/>
        <v>0.992378836203607+2.11427682380118i</v>
      </c>
      <c r="Q436" s="164" t="str">
        <f t="shared" si="125"/>
        <v>15.8640370486804-33.7820721686089i</v>
      </c>
      <c r="R436" s="164" t="str">
        <f t="shared" si="126"/>
        <v>280-493.521630159983i</v>
      </c>
      <c r="S436" s="164" t="str">
        <f t="shared" si="127"/>
        <v>-1628621.37952794i</v>
      </c>
      <c r="T436" s="164" t="str">
        <f t="shared" si="136"/>
        <v>279.830371867905-493.42021859276i</v>
      </c>
      <c r="U436" s="164" t="str">
        <f t="shared" si="128"/>
        <v>-0.496826769896017+0.876046341104636i</v>
      </c>
    </row>
    <row r="437" spans="2:21" x14ac:dyDescent="0.2">
      <c r="B437" s="164">
        <f t="shared" si="137"/>
        <v>2.9949999999999575</v>
      </c>
      <c r="C437" s="164">
        <f t="shared" si="138"/>
        <v>988.55309465684297</v>
      </c>
      <c r="D437" s="164">
        <f t="shared" si="129"/>
        <v>0.98855309465684293</v>
      </c>
      <c r="E437" s="164">
        <f t="shared" si="130"/>
        <v>31.357350589702627</v>
      </c>
      <c r="F437" s="164">
        <f t="shared" si="131"/>
        <v>-65.101845022970224</v>
      </c>
      <c r="G437" s="164">
        <f t="shared" si="132"/>
        <v>-1.3797812317965921E-2</v>
      </c>
      <c r="H437" s="164">
        <f t="shared" si="133"/>
        <v>119.84244184908987</v>
      </c>
      <c r="I437" s="164">
        <f t="shared" si="134"/>
        <v>31.343552777384662</v>
      </c>
      <c r="J437" s="164">
        <f t="shared" si="135"/>
        <v>54.740596826119642</v>
      </c>
      <c r="K437" s="164" t="str">
        <f t="shared" si="121"/>
        <v>1+0.000286090740603663i</v>
      </c>
      <c r="L437" s="164" t="str">
        <f t="shared" si="122"/>
        <v>1-0.0000963216339936012i</v>
      </c>
      <c r="M437" s="164" t="str">
        <f t="shared" si="139"/>
        <v>1.00000002755673+0.000189769106610062i</v>
      </c>
      <c r="N437" s="164" t="str">
        <f t="shared" si="123"/>
        <v>1+2.13517238961478i</v>
      </c>
      <c r="O437" s="164" t="str">
        <f t="shared" si="124"/>
        <v>0.999974215091155+0.00364040797587804i</v>
      </c>
      <c r="P437" s="164" t="str">
        <f t="shared" si="140"/>
        <v>0.992201316494127+2.13875774236522i</v>
      </c>
      <c r="Q437" s="164" t="str">
        <f t="shared" si="125"/>
        <v>15.5652621191032-33.5353144200137i</v>
      </c>
      <c r="R437" s="164" t="str">
        <f t="shared" si="126"/>
        <v>280-487.872334774789i</v>
      </c>
      <c r="S437" s="164" t="str">
        <f t="shared" si="127"/>
        <v>-1609978.7047568i</v>
      </c>
      <c r="T437" s="164" t="str">
        <f t="shared" si="136"/>
        <v>279.830371675361-487.773191512061i</v>
      </c>
      <c r="U437" s="164" t="str">
        <f t="shared" si="128"/>
        <v>-0.496826769554164+0.866020287802089i</v>
      </c>
    </row>
    <row r="438" spans="2:21" x14ac:dyDescent="0.2">
      <c r="B438" s="164">
        <f t="shared" si="137"/>
        <v>2.9999999999999574</v>
      </c>
      <c r="C438" s="164">
        <f t="shared" si="138"/>
        <v>999.99999999990212</v>
      </c>
      <c r="D438" s="164">
        <f t="shared" si="129"/>
        <v>0.99999999999990208</v>
      </c>
      <c r="E438" s="164">
        <f t="shared" si="130"/>
        <v>31.275174432029353</v>
      </c>
      <c r="F438" s="164">
        <f t="shared" si="131"/>
        <v>-65.356565371837064</v>
      </c>
      <c r="G438" s="164">
        <f t="shared" si="132"/>
        <v>-8.8805165701778419E-2</v>
      </c>
      <c r="H438" s="164">
        <f t="shared" si="133"/>
        <v>120.12793030469695</v>
      </c>
      <c r="I438" s="164">
        <f t="shared" si="134"/>
        <v>31.186369266327574</v>
      </c>
      <c r="J438" s="164">
        <f t="shared" si="135"/>
        <v>54.771364932859882</v>
      </c>
      <c r="K438" s="164" t="str">
        <f t="shared" si="121"/>
        <v>1+0.000289403515248663i</v>
      </c>
      <c r="L438" s="164" t="str">
        <f t="shared" si="122"/>
        <v>1-0.0000974369859486687i</v>
      </c>
      <c r="M438" s="164" t="str">
        <f t="shared" si="139"/>
        <v>1.00000002819861+0.000191966529299994i</v>
      </c>
      <c r="N438" s="164" t="str">
        <f t="shared" si="123"/>
        <v>1+2.15989652063732i</v>
      </c>
      <c r="O438" s="164" t="str">
        <f t="shared" si="124"/>
        <v>0.999973614483473+0.00368256191352209i</v>
      </c>
      <c r="P438" s="164" t="str">
        <f t="shared" si="140"/>
        <v>0.992019661819425+2.1635220925655i</v>
      </c>
      <c r="Q438" s="164" t="str">
        <f t="shared" si="125"/>
        <v>15.2708591936013-33.287755486809i</v>
      </c>
      <c r="R438" s="164" t="str">
        <f t="shared" si="126"/>
        <v>280-482.287706339124i</v>
      </c>
      <c r="S438" s="164" t="str">
        <f t="shared" si="127"/>
        <v>-1591549.43091911i</v>
      </c>
      <c r="T438" s="164" t="str">
        <f t="shared" si="136"/>
        <v>279.83037147833-482.190818239554i</v>
      </c>
      <c r="U438" s="164" t="str">
        <f t="shared" si="128"/>
        <v>-0.496826769204344+0.856109024550641i</v>
      </c>
    </row>
    <row r="439" spans="2:21" x14ac:dyDescent="0.2">
      <c r="B439" s="164">
        <f t="shared" si="137"/>
        <v>3.0049999999999573</v>
      </c>
      <c r="C439" s="164">
        <f t="shared" si="138"/>
        <v>1011.5794542597994</v>
      </c>
      <c r="D439" s="164">
        <f t="shared" si="129"/>
        <v>1.0115794542597993</v>
      </c>
      <c r="E439" s="164">
        <f t="shared" si="130"/>
        <v>31.192663660978827</v>
      </c>
      <c r="F439" s="164">
        <f t="shared" si="131"/>
        <v>-65.609439036811906</v>
      </c>
      <c r="G439" s="164">
        <f t="shared" si="132"/>
        <v>-0.16337839211398944</v>
      </c>
      <c r="H439" s="164">
        <f t="shared" si="133"/>
        <v>120.41505237644569</v>
      </c>
      <c r="I439" s="164">
        <f t="shared" si="134"/>
        <v>31.029285268864836</v>
      </c>
      <c r="J439" s="164">
        <f t="shared" si="135"/>
        <v>54.80561333963378</v>
      </c>
      <c r="K439" s="164" t="str">
        <f t="shared" si="121"/>
        <v>1+0.000292754650016139i</v>
      </c>
      <c r="L439" s="164" t="str">
        <f t="shared" si="122"/>
        <v>1-0.0000985652530706837i</v>
      </c>
      <c r="M439" s="164" t="str">
        <f t="shared" si="139"/>
        <v>1.00000002885544+0.000194189396945455i</v>
      </c>
      <c r="N439" s="164" t="str">
        <f t="shared" si="123"/>
        <v>1+2.18490694360415i</v>
      </c>
      <c r="O439" s="164" t="str">
        <f t="shared" si="124"/>
        <v>0.99997299988584+0.00372520397075896i</v>
      </c>
      <c r="P439" s="164" t="str">
        <f t="shared" si="140"/>
        <v>0.991833775863787+2.188573154838i</v>
      </c>
      <c r="Q439" s="164" t="str">
        <f t="shared" si="125"/>
        <v>14.9808093405744-33.039477882752i</v>
      </c>
      <c r="R439" s="164" t="str">
        <f t="shared" si="126"/>
        <v>280-476.767004616539i</v>
      </c>
      <c r="S439" s="164" t="str">
        <f t="shared" si="127"/>
        <v>-1573331.11523457i</v>
      </c>
      <c r="T439" s="164" t="str">
        <f t="shared" si="136"/>
        <v>279.83037127671-476.672358837714i</v>
      </c>
      <c r="U439" s="164" t="str">
        <f t="shared" si="128"/>
        <v>-0.496826768846376+0.846311237623092i</v>
      </c>
    </row>
    <row r="440" spans="2:21" x14ac:dyDescent="0.2">
      <c r="B440" s="164">
        <f t="shared" si="137"/>
        <v>3.0099999999999572</v>
      </c>
      <c r="C440" s="164">
        <f t="shared" si="138"/>
        <v>1023.2929922806538</v>
      </c>
      <c r="D440" s="164">
        <f t="shared" si="129"/>
        <v>1.0232929922806537</v>
      </c>
      <c r="E440" s="164">
        <f t="shared" si="130"/>
        <v>31.109823252855332</v>
      </c>
      <c r="F440" s="164">
        <f t="shared" si="131"/>
        <v>-65.860461201805691</v>
      </c>
      <c r="G440" s="164">
        <f t="shared" si="132"/>
        <v>-0.23751255115369202</v>
      </c>
      <c r="H440" s="164">
        <f t="shared" si="133"/>
        <v>120.70378836811484</v>
      </c>
      <c r="I440" s="164">
        <f t="shared" si="134"/>
        <v>30.87231070170164</v>
      </c>
      <c r="J440" s="164">
        <f t="shared" si="135"/>
        <v>54.843327166309152</v>
      </c>
      <c r="K440" s="164" t="str">
        <f t="shared" si="121"/>
        <v>1+0.000296144589095374i</v>
      </c>
      <c r="L440" s="164" t="str">
        <f t="shared" si="122"/>
        <v>1-0.000099706584910231i</v>
      </c>
      <c r="M440" s="164" t="str">
        <f t="shared" si="139"/>
        <v>1.00000002952757+0.000196438004185143i</v>
      </c>
      <c r="N440" s="164" t="str">
        <f t="shared" si="123"/>
        <v>1+2.21020697361975i</v>
      </c>
      <c r="O440" s="164" t="str">
        <f t="shared" si="124"/>
        <v>0.999972370972389+0.00376833979974716i</v>
      </c>
      <c r="P440" s="164" t="str">
        <f t="shared" si="140"/>
        <v>0.991643560068019+2.21391424755i</v>
      </c>
      <c r="Q440" s="164" t="str">
        <f t="shared" si="125"/>
        <v>14.6950919105039-32.7905626512312i</v>
      </c>
      <c r="R440" s="164" t="str">
        <f t="shared" si="126"/>
        <v>280-471.309497843998i</v>
      </c>
      <c r="S440" s="164" t="str">
        <f t="shared" si="127"/>
        <v>-1555321.34288519i</v>
      </c>
      <c r="T440" s="164" t="str">
        <f t="shared" si="136"/>
        <v>279.830371070395-471.217081840724i</v>
      </c>
      <c r="U440" s="164" t="str">
        <f t="shared" si="128"/>
        <v>-0.496826768480073+0.836625628333397i</v>
      </c>
    </row>
    <row r="441" spans="2:21" x14ac:dyDescent="0.2">
      <c r="B441" s="164">
        <f t="shared" si="137"/>
        <v>3.014999999999957</v>
      </c>
      <c r="C441" s="164">
        <f t="shared" si="138"/>
        <v>1035.1421666792423</v>
      </c>
      <c r="D441" s="164">
        <f t="shared" si="129"/>
        <v>1.0351421666792424</v>
      </c>
      <c r="E441" s="164">
        <f t="shared" si="130"/>
        <v>31.026658159409507</v>
      </c>
      <c r="F441" s="164">
        <f t="shared" si="131"/>
        <v>-66.109627660949286</v>
      </c>
      <c r="G441" s="164">
        <f t="shared" si="132"/>
        <v>-0.31120273597597786</v>
      </c>
      <c r="H441" s="164">
        <f t="shared" si="133"/>
        <v>120.99411781767213</v>
      </c>
      <c r="I441" s="164">
        <f t="shared" si="134"/>
        <v>30.715455423433529</v>
      </c>
      <c r="J441" s="164">
        <f t="shared" si="135"/>
        <v>54.884490156722848</v>
      </c>
      <c r="K441" s="164" t="str">
        <f t="shared" si="121"/>
        <v>1+0.00029957378181912i</v>
      </c>
      <c r="L441" s="164" t="str">
        <f t="shared" si="122"/>
        <v>1-0.00010086113274961i</v>
      </c>
      <c r="M441" s="164" t="str">
        <f t="shared" si="139"/>
        <v>1.00000003021535+0.00019871264906951i</v>
      </c>
      <c r="N441" s="164" t="str">
        <f t="shared" si="123"/>
        <v>1+2.23579996417569i</v>
      </c>
      <c r="O441" s="164" t="str">
        <f t="shared" si="124"/>
        <v>0.999971727409662+0.00381197511809409i</v>
      </c>
      <c r="P441" s="164" t="str">
        <f t="shared" si="140"/>
        <v>0.991448913577189+2.23954872743732i</v>
      </c>
      <c r="Q441" s="164" t="str">
        <f t="shared" si="125"/>
        <v>14.4136846036346-32.541089337595i</v>
      </c>
      <c r="R441" s="164" t="str">
        <f t="shared" si="126"/>
        <v>280-465.914462634892i</v>
      </c>
      <c r="S441" s="164" t="str">
        <f t="shared" si="127"/>
        <v>-1537517.72669514i</v>
      </c>
      <c r="T441" s="164" t="str">
        <f t="shared" si="136"/>
        <v>279.830370859274-465.824264157524i</v>
      </c>
      <c r="U441" s="164" t="str">
        <f t="shared" si="128"/>
        <v>-0.496826768105237+0.82705091286453i</v>
      </c>
    </row>
    <row r="442" spans="2:21" x14ac:dyDescent="0.2">
      <c r="B442" s="164">
        <f t="shared" si="137"/>
        <v>3.0199999999999569</v>
      </c>
      <c r="C442" s="164">
        <f t="shared" si="138"/>
        <v>1047.1285480507968</v>
      </c>
      <c r="D442" s="164">
        <f t="shared" si="129"/>
        <v>1.0471285480507968</v>
      </c>
      <c r="E442" s="164">
        <f t="shared" si="130"/>
        <v>30.943173305988299</v>
      </c>
      <c r="F442" s="164">
        <f t="shared" si="131"/>
        <v>-66.356934807221023</v>
      </c>
      <c r="G442" s="164">
        <f t="shared" si="132"/>
        <v>-0.38444407667605185</v>
      </c>
      <c r="H442" s="164">
        <f t="shared" si="133"/>
        <v>121.28601949615563</v>
      </c>
      <c r="I442" s="164">
        <f t="shared" si="134"/>
        <v>30.558729229312249</v>
      </c>
      <c r="J442" s="164">
        <f t="shared" si="135"/>
        <v>54.929084688934608</v>
      </c>
      <c r="K442" s="164" t="str">
        <f t="shared" si="121"/>
        <v>1+0.000303042682723159i</v>
      </c>
      <c r="L442" s="164" t="str">
        <f t="shared" si="122"/>
        <v>1-0.000102029049622885i</v>
      </c>
      <c r="M442" s="164" t="str">
        <f t="shared" si="139"/>
        <v>1.00000003091916+0.000201013633100274i</v>
      </c>
      <c r="N442" s="164" t="str">
        <f t="shared" si="123"/>
        <v>1+2.26168930759514i</v>
      </c>
      <c r="O442" s="164" t="str">
        <f t="shared" si="124"/>
        <v>0.999971068856434+0.00385611570961393i</v>
      </c>
      <c r="P442" s="164" t="str">
        <f t="shared" si="140"/>
        <v>0.991249733187151+2.26547999004669i</v>
      </c>
      <c r="Q442" s="164" t="str">
        <f t="shared" si="125"/>
        <v>14.1365635374026-32.291135964331i</v>
      </c>
      <c r="R442" s="164" t="str">
        <f t="shared" si="126"/>
        <v>280-460.581183883147i</v>
      </c>
      <c r="S442" s="164" t="str">
        <f t="shared" si="127"/>
        <v>-1519917.90681439i</v>
      </c>
      <c r="T442" s="164" t="str">
        <f t="shared" si="136"/>
        <v>279.830370643234-460.493190975971i</v>
      </c>
      <c r="U442" s="164" t="str">
        <f t="shared" si="128"/>
        <v>-0.496826767721667+0.817585822098327i</v>
      </c>
    </row>
    <row r="443" spans="2:21" x14ac:dyDescent="0.2">
      <c r="B443" s="164">
        <f t="shared" si="137"/>
        <v>3.0249999999999568</v>
      </c>
      <c r="C443" s="164">
        <f t="shared" si="138"/>
        <v>1059.2537251771839</v>
      </c>
      <c r="D443" s="164">
        <f t="shared" si="129"/>
        <v>1.0592537251771839</v>
      </c>
      <c r="E443" s="164">
        <f t="shared" si="130"/>
        <v>30.859373589761145</v>
      </c>
      <c r="F443" s="164">
        <f t="shared" si="131"/>
        <v>-66.602379620898802</v>
      </c>
      <c r="G443" s="164">
        <f t="shared" si="132"/>
        <v>-0.4572317437137392</v>
      </c>
      <c r="H443" s="164">
        <f t="shared" si="133"/>
        <v>121.57947140728696</v>
      </c>
      <c r="I443" s="164">
        <f t="shared" si="134"/>
        <v>30.402141846047407</v>
      </c>
      <c r="J443" s="164">
        <f t="shared" si="135"/>
        <v>54.977091786388158</v>
      </c>
      <c r="K443" s="164" t="str">
        <f t="shared" si="121"/>
        <v>1+0.000306551751606549i</v>
      </c>
      <c r="L443" s="164" t="str">
        <f t="shared" si="122"/>
        <v>1-0.000103210490336174i</v>
      </c>
      <c r="M443" s="164" t="str">
        <f t="shared" si="139"/>
        <v>1.00000003163936+0.000203341261270375i</v>
      </c>
      <c r="N443" s="164" t="str">
        <f t="shared" si="123"/>
        <v>1+2.28787843548254i</v>
      </c>
      <c r="O443" s="164" t="str">
        <f t="shared" si="124"/>
        <v>0.99997039496353+0.00390076742509427i</v>
      </c>
      <c r="P443" s="164" t="str">
        <f t="shared" si="140"/>
        <v>0.991045913289824+2.29171147018311i</v>
      </c>
      <c r="Q443" s="164" t="str">
        <f t="shared" si="125"/>
        <v>13.8637033134983-32.040779009021i</v>
      </c>
      <c r="R443" s="164" t="str">
        <f t="shared" si="126"/>
        <v>280-455.308954668443i</v>
      </c>
      <c r="S443" s="164" t="str">
        <f t="shared" si="127"/>
        <v>-1502519.55040586i</v>
      </c>
      <c r="T443" s="164" t="str">
        <f t="shared" si="136"/>
        <v>279.830370422162-455.223155668093i</v>
      </c>
      <c r="U443" s="164" t="str">
        <f t="shared" si="128"/>
        <v>-0.496826767329163+0.808229101447264i</v>
      </c>
    </row>
    <row r="444" spans="2:21" x14ac:dyDescent="0.2">
      <c r="B444" s="164">
        <f t="shared" si="137"/>
        <v>3.0299999999999567</v>
      </c>
      <c r="C444" s="164">
        <f t="shared" si="138"/>
        <v>1071.5193052375002</v>
      </c>
      <c r="D444" s="164">
        <f t="shared" si="129"/>
        <v>1.0715193052375003</v>
      </c>
      <c r="E444" s="164">
        <f t="shared" si="130"/>
        <v>30.775263878023775</v>
      </c>
      <c r="F444" s="164">
        <f t="shared" si="131"/>
        <v>-66.845959657854706</v>
      </c>
      <c r="G444" s="164">
        <f t="shared" si="132"/>
        <v>-0.52956095137442494</v>
      </c>
      <c r="H444" s="164">
        <f t="shared" si="133"/>
        <v>121.87445078783479</v>
      </c>
      <c r="I444" s="164">
        <f t="shared" si="134"/>
        <v>30.245702926649351</v>
      </c>
      <c r="J444" s="164">
        <f t="shared" si="135"/>
        <v>55.028491129980083</v>
      </c>
      <c r="K444" s="164" t="str">
        <f t="shared" si="121"/>
        <v>1+0.000310101453592568i</v>
      </c>
      <c r="L444" s="164" t="str">
        <f t="shared" si="122"/>
        <v>1-0.000104405611488164i</v>
      </c>
      <c r="M444" s="164" t="str">
        <f t="shared" si="139"/>
        <v>1.00000003237633+0.000205695842104404i</v>
      </c>
      <c r="N444" s="164" t="str">
        <f t="shared" si="123"/>
        <v>1+2.31437081917842i</v>
      </c>
      <c r="O444" s="164" t="str">
        <f t="shared" si="124"/>
        <v>0.999969705373644+0.00394593618307166i</v>
      </c>
      <c r="P444" s="164" t="str">
        <f t="shared" si="140"/>
        <v>0.990837345817203+2.31824664236228i</v>
      </c>
      <c r="Q444" s="164" t="str">
        <f t="shared" si="125"/>
        <v>13.595077084466-31.7900933850037i</v>
      </c>
      <c r="R444" s="164" t="str">
        <f t="shared" si="126"/>
        <v>280-450.097076162504i</v>
      </c>
      <c r="S444" s="164" t="str">
        <f t="shared" si="127"/>
        <v>-1485320.35133626i</v>
      </c>
      <c r="T444" s="164" t="str">
        <f t="shared" si="136"/>
        <v>279.830370195942-450.013459696416i</v>
      </c>
      <c r="U444" s="164" t="str">
        <f t="shared" si="128"/>
        <v>-0.496826766927519+0.798979510688151i</v>
      </c>
    </row>
    <row r="445" spans="2:21" x14ac:dyDescent="0.2">
      <c r="B445" s="164">
        <f t="shared" si="137"/>
        <v>3.0349999999999566</v>
      </c>
      <c r="C445" s="164">
        <f t="shared" si="138"/>
        <v>1083.9269140210961</v>
      </c>
      <c r="D445" s="164">
        <f t="shared" si="129"/>
        <v>1.0839269140210961</v>
      </c>
      <c r="E445" s="164">
        <f t="shared" si="130"/>
        <v>30.690849006577565</v>
      </c>
      <c r="F445" s="164">
        <f t="shared" si="131"/>
        <v>-67.08767303771414</v>
      </c>
      <c r="G445" s="164">
        <f t="shared" si="132"/>
        <v>-0.60142696126200135</v>
      </c>
      <c r="H445" s="164">
        <f t="shared" si="133"/>
        <v>122.17093410874801</v>
      </c>
      <c r="I445" s="164">
        <f t="shared" si="134"/>
        <v>30.089422045315565</v>
      </c>
      <c r="J445" s="164">
        <f t="shared" si="135"/>
        <v>55.083261071033874</v>
      </c>
      <c r="K445" s="164" t="str">
        <f t="shared" si="121"/>
        <v>1+0.000313692259190372i</v>
      </c>
      <c r="L445" s="164" t="str">
        <f t="shared" si="122"/>
        <v>1-0.000105614571490868i</v>
      </c>
      <c r="M445" s="164" t="str">
        <f t="shared" si="139"/>
        <v>1.00000003313047+0.000208077687699504i</v>
      </c>
      <c r="N445" s="164" t="str">
        <f t="shared" si="123"/>
        <v>1+2.34116997021954i</v>
      </c>
      <c r="O445" s="164" t="str">
        <f t="shared" si="124"/>
        <v>0.999968999721146+0.00399162797061601i</v>
      </c>
      <c r="P445" s="164" t="str">
        <f t="shared" si="140"/>
        <v>0.990623920184051+2.34508902126823i</v>
      </c>
      <c r="Q445" s="164" t="str">
        <f t="shared" si="125"/>
        <v>13.3306566197395-31.5391524246635i</v>
      </c>
      <c r="R445" s="164" t="str">
        <f t="shared" si="126"/>
        <v>280-444.944857536484i</v>
      </c>
      <c r="S445" s="164" t="str">
        <f t="shared" si="127"/>
        <v>-1468318.0298704i</v>
      </c>
      <c r="T445" s="164" t="str">
        <f t="shared" si="136"/>
        <v>279.83036996445-444.863412521381i</v>
      </c>
      <c r="U445" s="164" t="str">
        <f t="shared" si="128"/>
        <v>-0.496826766516515+0.789835823797749i</v>
      </c>
    </row>
    <row r="446" spans="2:21" x14ac:dyDescent="0.2">
      <c r="B446" s="164">
        <f t="shared" si="137"/>
        <v>3.0399999999999565</v>
      </c>
      <c r="C446" s="164">
        <f t="shared" si="138"/>
        <v>1096.4781961430763</v>
      </c>
      <c r="D446" s="164">
        <f t="shared" si="129"/>
        <v>1.0964781961430763</v>
      </c>
      <c r="E446" s="164">
        <f t="shared" si="130"/>
        <v>30.60613377818358</v>
      </c>
      <c r="F446" s="164">
        <f t="shared" si="131"/>
        <v>-67.327518431901041</v>
      </c>
      <c r="G446" s="164">
        <f t="shared" si="132"/>
        <v>-0.67282508581941425</v>
      </c>
      <c r="H446" s="164">
        <f t="shared" si="133"/>
        <v>122.46889707707787</v>
      </c>
      <c r="I446" s="164">
        <f t="shared" si="134"/>
        <v>29.933308692364164</v>
      </c>
      <c r="J446" s="164">
        <f t="shared" si="135"/>
        <v>55.141378645176829</v>
      </c>
      <c r="K446" s="164" t="str">
        <f t="shared" si="121"/>
        <v>1+0.000317324644357351i</v>
      </c>
      <c r="L446" s="164" t="str">
        <f t="shared" si="122"/>
        <v>1-0.000106837530590625i</v>
      </c>
      <c r="M446" s="164" t="str">
        <f t="shared" si="139"/>
        <v>1.00000003390218+0.000210487113766726i</v>
      </c>
      <c r="N446" s="164" t="str">
        <f t="shared" si="123"/>
        <v>1+2.36827944080435i</v>
      </c>
      <c r="O446" s="164" t="str">
        <f t="shared" si="124"/>
        <v>0.99996827763189+0.00403784884412429i</v>
      </c>
      <c r="P446" s="164" t="str">
        <f t="shared" si="140"/>
        <v>0.990405523229275+2.37224216221627i</v>
      </c>
      <c r="Q446" s="164" t="str">
        <f t="shared" si="125"/>
        <v>13.0704123710209-31.2880278652663i</v>
      </c>
      <c r="R446" s="164" t="str">
        <f t="shared" si="126"/>
        <v>280-439.851615869382i</v>
      </c>
      <c r="S446" s="164" t="str">
        <f t="shared" si="127"/>
        <v>-1451510.33236896i</v>
      </c>
      <c r="T446" s="164" t="str">
        <f t="shared" si="136"/>
        <v>279.830369727569-439.772331509816i</v>
      </c>
      <c r="U446" s="164" t="str">
        <f t="shared" si="128"/>
        <v>-0.496826766095943+0.780796828790271i</v>
      </c>
    </row>
    <row r="447" spans="2:21" x14ac:dyDescent="0.2">
      <c r="B447" s="164">
        <f t="shared" si="137"/>
        <v>3.0449999999999564</v>
      </c>
      <c r="C447" s="164">
        <f t="shared" si="138"/>
        <v>1109.1748152622899</v>
      </c>
      <c r="D447" s="164">
        <f t="shared" si="129"/>
        <v>1.10917481526229</v>
      </c>
      <c r="E447" s="164">
        <f t="shared" si="130"/>
        <v>30.52112296109226</v>
      </c>
      <c r="F447" s="164">
        <f t="shared" si="131"/>
        <v>-67.565495051582772</v>
      </c>
      <c r="G447" s="164">
        <f t="shared" si="132"/>
        <v>-0.74375069187302845</v>
      </c>
      <c r="H447" s="164">
        <f t="shared" si="133"/>
        <v>122.76831463870225</v>
      </c>
      <c r="I447" s="164">
        <f t="shared" si="134"/>
        <v>29.777372269219232</v>
      </c>
      <c r="J447" s="164">
        <f t="shared" si="135"/>
        <v>55.202819587119478</v>
      </c>
      <c r="K447" s="164" t="str">
        <f t="shared" si="121"/>
        <v>1+0.000320999090562225i</v>
      </c>
      <c r="L447" s="164" t="str">
        <f t="shared" si="122"/>
        <v>1-0.00010807465088934i</v>
      </c>
      <c r="M447" s="164" t="str">
        <f t="shared" si="139"/>
        <v>1.00000003469186+0.000212924439672885i</v>
      </c>
      <c r="N447" s="164" t="str">
        <f t="shared" si="123"/>
        <v>1+2.3957028242638i</v>
      </c>
      <c r="O447" s="164" t="str">
        <f t="shared" si="124"/>
        <v>0.999967538723015+0.00408460493012321i</v>
      </c>
      <c r="P447" s="164" t="str">
        <f t="shared" si="140"/>
        <v>0.990182039155917+2.39970966162097i</v>
      </c>
      <c r="Q447" s="164" t="str">
        <f t="shared" si="125"/>
        <v>12.8143135369231-31.0367898372659i</v>
      </c>
      <c r="R447" s="164" t="str">
        <f t="shared" si="126"/>
        <v>280-434.816676057532i</v>
      </c>
      <c r="S447" s="164" t="str">
        <f t="shared" si="127"/>
        <v>-1434895.03098986i</v>
      </c>
      <c r="T447" s="164" t="str">
        <f t="shared" si="136"/>
        <v>279.830369485168-434.739541844443i</v>
      </c>
      <c r="U447" s="164" t="str">
        <f t="shared" si="128"/>
        <v>-0.49682676566557+0.77186132755671i</v>
      </c>
    </row>
    <row r="448" spans="2:21" x14ac:dyDescent="0.2">
      <c r="B448" s="164">
        <f t="shared" si="137"/>
        <v>3.0499999999999563</v>
      </c>
      <c r="C448" s="164">
        <f t="shared" si="138"/>
        <v>1122.0184543018511</v>
      </c>
      <c r="D448" s="164">
        <f t="shared" si="129"/>
        <v>1.122018454301851</v>
      </c>
      <c r="E448" s="164">
        <f t="shared" si="130"/>
        <v>30.435821287645798</v>
      </c>
      <c r="F448" s="164">
        <f t="shared" si="131"/>
        <v>-67.801602635539098</v>
      </c>
      <c r="G448" s="164">
        <f t="shared" si="132"/>
        <v>-0.81419920419467751</v>
      </c>
      <c r="H448" s="164">
        <f t="shared" si="133"/>
        <v>123.06916098187116</v>
      </c>
      <c r="I448" s="164">
        <f t="shared" si="134"/>
        <v>29.621622083451122</v>
      </c>
      <c r="J448" s="164">
        <f t="shared" si="135"/>
        <v>55.267558346332066</v>
      </c>
      <c r="K448" s="164" t="str">
        <f t="shared" si="121"/>
        <v>1+0.000324716084848859i</v>
      </c>
      <c r="L448" s="164" t="str">
        <f t="shared" si="122"/>
        <v>1-0.000109326096365967i</v>
      </c>
      <c r="M448" s="164" t="str">
        <f t="shared" si="139"/>
        <v>1.00000003549994+0.000215389988482892i</v>
      </c>
      <c r="N448" s="164" t="str">
        <f t="shared" si="123"/>
        <v>1+2.42344375553767i</v>
      </c>
      <c r="O448" s="164" t="str">
        <f t="shared" si="124"/>
        <v>0.99996678260274+0.00413190242608133i</v>
      </c>
      <c r="P448" s="164" t="str">
        <f t="shared" si="140"/>
        <v>0.989953349469762+2.42749515746979i</v>
      </c>
      <c r="Q448" s="164" t="str">
        <f t="shared" si="125"/>
        <v>12.5623281267894-30.7855068549918i</v>
      </c>
      <c r="R448" s="164" t="str">
        <f t="shared" si="126"/>
        <v>280-429.839370725118i</v>
      </c>
      <c r="S448" s="164" t="str">
        <f t="shared" si="127"/>
        <v>-1418469.92339289i</v>
      </c>
      <c r="T448" s="164" t="str">
        <f t="shared" si="136"/>
        <v>279.830369237121-429.764376434447i</v>
      </c>
      <c r="U448" s="164" t="str">
        <f t="shared" si="128"/>
        <v>-0.496826765225174+0.763028135706065i</v>
      </c>
    </row>
    <row r="449" spans="2:21" x14ac:dyDescent="0.2">
      <c r="B449" s="164">
        <f t="shared" si="137"/>
        <v>3.0549999999999562</v>
      </c>
      <c r="C449" s="164">
        <f t="shared" si="138"/>
        <v>1135.0108156722013</v>
      </c>
      <c r="D449" s="164">
        <f t="shared" si="129"/>
        <v>1.1350108156722012</v>
      </c>
      <c r="E449" s="164">
        <f t="shared" si="130"/>
        <v>30.350233452953429</v>
      </c>
      <c r="F449" s="164">
        <f t="shared" si="131"/>
        <v>-68.035841437967221</v>
      </c>
      <c r="G449" s="164">
        <f t="shared" si="132"/>
        <v>-0.88416610907816207</v>
      </c>
      <c r="H449" s="164">
        <f t="shared" si="133"/>
        <v>123.37140954158549</v>
      </c>
      <c r="I449" s="164">
        <f t="shared" si="134"/>
        <v>29.466067343875267</v>
      </c>
      <c r="J449" s="164">
        <f t="shared" si="135"/>
        <v>55.335568103618272</v>
      </c>
      <c r="K449" s="164" t="str">
        <f t="shared" si="121"/>
        <v>1+0.00032847611990082i</v>
      </c>
      <c r="L449" s="164" t="str">
        <f t="shared" si="122"/>
        <v>1-0.00011059203289825i</v>
      </c>
      <c r="M449" s="164" t="str">
        <f t="shared" si="139"/>
        <v>1.00000003632684+0.00021788408700257i</v>
      </c>
      <c r="N449" s="164" t="str">
        <f t="shared" si="123"/>
        <v>1+2.45150591165635i</v>
      </c>
      <c r="O449" s="164" t="str">
        <f t="shared" si="124"/>
        <v>0.999966008870162+0.0041797476012305i</v>
      </c>
      <c r="P449" s="164" t="str">
        <f t="shared" si="140"/>
        <v>0.989719332916514+2.45560232980184i</v>
      </c>
      <c r="Q449" s="164" t="str">
        <f t="shared" si="125"/>
        <v>12.3144230236213-30.5342458096373i</v>
      </c>
      <c r="R449" s="164" t="str">
        <f t="shared" si="126"/>
        <v>280-424.919040135707i</v>
      </c>
      <c r="S449" s="164" t="str">
        <f t="shared" si="127"/>
        <v>-1402232.83244783i</v>
      </c>
      <c r="T449" s="164" t="str">
        <f t="shared" si="136"/>
        <v>279.830368983297-424.846175827042i</v>
      </c>
      <c r="U449" s="164" t="str">
        <f t="shared" si="128"/>
        <v>-0.49682676477452+0.754296082408322i</v>
      </c>
    </row>
    <row r="450" spans="2:21" x14ac:dyDescent="0.2">
      <c r="B450" s="164">
        <f t="shared" si="137"/>
        <v>3.0599999999999561</v>
      </c>
      <c r="C450" s="164">
        <f t="shared" si="138"/>
        <v>1148.1536214967675</v>
      </c>
      <c r="D450" s="164">
        <f t="shared" si="129"/>
        <v>1.1481536214967676</v>
      </c>
      <c r="E450" s="164">
        <f t="shared" si="130"/>
        <v>30.264364113638607</v>
      </c>
      <c r="F450" s="164">
        <f t="shared" si="131"/>
        <v>-68.268212216246397</v>
      </c>
      <c r="G450" s="164">
        <f t="shared" si="132"/>
        <v>-0.9536469579237512</v>
      </c>
      <c r="H450" s="164">
        <f t="shared" si="133"/>
        <v>123.67503300482235</v>
      </c>
      <c r="I450" s="164">
        <f t="shared" si="134"/>
        <v>29.310717155714855</v>
      </c>
      <c r="J450" s="164">
        <f t="shared" si="135"/>
        <v>55.406820788575956</v>
      </c>
      <c r="K450" s="164" t="str">
        <f t="shared" si="121"/>
        <v>1+0.00033227969410668i</v>
      </c>
      <c r="L450" s="164" t="str">
        <f t="shared" si="122"/>
        <v>1-0.000111872628284705i</v>
      </c>
      <c r="M450" s="164" t="str">
        <f t="shared" si="139"/>
        <v>1.000000037173+0.000220407065821975i</v>
      </c>
      <c r="N450" s="164" t="str">
        <f t="shared" si="123"/>
        <v>1+2.47989301222825i</v>
      </c>
      <c r="O450" s="164" t="str">
        <f t="shared" si="124"/>
        <v>0.999965217115037+0.00422814679739687i</v>
      </c>
      <c r="P450" s="164" t="str">
        <f t="shared" si="140"/>
        <v>0.989479865417497+2.48403490119228i</v>
      </c>
      <c r="Q450" s="164" t="str">
        <f t="shared" si="125"/>
        <v>12.0705640460425-30.2830719644633i</v>
      </c>
      <c r="R450" s="164" t="str">
        <f t="shared" si="126"/>
        <v>280-420.055032104809i</v>
      </c>
      <c r="S450" s="164" t="str">
        <f t="shared" si="127"/>
        <v>-1386181.60594587i</v>
      </c>
      <c r="T450" s="164" t="str">
        <f t="shared" si="136"/>
        <v>279.830368723563-419.984288120064i</v>
      </c>
      <c r="U450" s="164" t="str">
        <f t="shared" si="128"/>
        <v>-0.496826764313374+0.745664010239275i</v>
      </c>
    </row>
    <row r="451" spans="2:21" x14ac:dyDescent="0.2">
      <c r="B451" s="164">
        <f t="shared" si="137"/>
        <v>3.064999999999956</v>
      </c>
      <c r="C451" s="164">
        <f t="shared" si="138"/>
        <v>1161.4486138402262</v>
      </c>
      <c r="D451" s="164">
        <f t="shared" si="129"/>
        <v>1.1614486138402262</v>
      </c>
      <c r="E451" s="164">
        <f t="shared" si="130"/>
        <v>30.178217886656007</v>
      </c>
      <c r="F451" s="164">
        <f t="shared" si="131"/>
        <v>-68.49871621867085</v>
      </c>
      <c r="G451" s="164">
        <f t="shared" si="132"/>
        <v>-1.0226373708264398</v>
      </c>
      <c r="H451" s="164">
        <f t="shared" si="133"/>
        <v>123.98000331661726</v>
      </c>
      <c r="I451" s="164">
        <f t="shared" si="134"/>
        <v>29.155580515829566</v>
      </c>
      <c r="J451" s="164">
        <f t="shared" si="135"/>
        <v>55.481287097946407</v>
      </c>
      <c r="K451" s="164" t="str">
        <f t="shared" si="121"/>
        <v>1+0.000336127311626082i</v>
      </c>
      <c r="L451" s="164" t="str">
        <f t="shared" si="122"/>
        <v>1-0.000113168052266862i</v>
      </c>
      <c r="M451" s="164" t="str">
        <f t="shared" si="139"/>
        <v>1.00000003803887+0.00022295925935922i</v>
      </c>
      <c r="N451" s="164" t="str">
        <f t="shared" si="123"/>
        <v>1+2.50860881993279i</v>
      </c>
      <c r="O451" s="164" t="str">
        <f t="shared" si="124"/>
        <v>0.999964406917567+0.00427710642984146i</v>
      </c>
      <c r="P451" s="164" t="str">
        <f t="shared" si="140"/>
        <v>0.989234820003876+2.51279663724211i</v>
      </c>
      <c r="Q451" s="164" t="str">
        <f t="shared" si="125"/>
        <v>11.830716009239-30.032048952127i</v>
      </c>
      <c r="R451" s="164" t="str">
        <f t="shared" si="126"/>
        <v>280-415.246701913429i</v>
      </c>
      <c r="S451" s="164" t="str">
        <f t="shared" si="127"/>
        <v>-1370314.11631431i</v>
      </c>
      <c r="T451" s="164" t="str">
        <f t="shared" si="136"/>
        <v>279.830368457776-415.17806887556i</v>
      </c>
      <c r="U451" s="164" t="str">
        <f t="shared" si="128"/>
        <v>-0.49682676384148+0.737130775027101i</v>
      </c>
    </row>
    <row r="452" spans="2:21" x14ac:dyDescent="0.2">
      <c r="B452" s="164">
        <f t="shared" si="137"/>
        <v>3.0699999999999559</v>
      </c>
      <c r="C452" s="164">
        <f t="shared" si="138"/>
        <v>1174.8975549394106</v>
      </c>
      <c r="D452" s="164">
        <f t="shared" si="129"/>
        <v>1.1748975549394105</v>
      </c>
      <c r="E452" s="164">
        <f t="shared" si="130"/>
        <v>30.091799348178327</v>
      </c>
      <c r="F452" s="164">
        <f t="shared" si="131"/>
        <v>-68.727355172174654</v>
      </c>
      <c r="G452" s="164">
        <f t="shared" si="132"/>
        <v>-1.091133040161639</v>
      </c>
      <c r="H452" s="164">
        <f t="shared" si="133"/>
        <v>124.28629168701615</v>
      </c>
      <c r="I452" s="164">
        <f t="shared" si="134"/>
        <v>29.000666308016687</v>
      </c>
      <c r="J452" s="164">
        <f t="shared" si="135"/>
        <v>55.558936514841491</v>
      </c>
      <c r="K452" s="164" t="str">
        <f t="shared" si="121"/>
        <v>1+0.000340019482456558i</v>
      </c>
      <c r="L452" s="164" t="str">
        <f t="shared" si="122"/>
        <v>1-0.000114478476551768i</v>
      </c>
      <c r="M452" s="164" t="str">
        <f t="shared" si="139"/>
        <v>1.00000003892491+0.00022554100590479i</v>
      </c>
      <c r="N452" s="164" t="str">
        <f t="shared" si="123"/>
        <v>1+2.53765714101917i</v>
      </c>
      <c r="O452" s="164" t="str">
        <f t="shared" si="124"/>
        <v>0.999963577848172+0.00432663298811053i</v>
      </c>
      <c r="P452" s="164" t="str">
        <f t="shared" si="140"/>
        <v>0.988984066749324+2.5418913470736i</v>
      </c>
      <c r="Q452" s="164" t="str">
        <f t="shared" si="125"/>
        <v>11.594842784815-29.7812387740539i</v>
      </c>
      <c r="R452" s="164" t="str">
        <f t="shared" si="126"/>
        <v>280-410.493412222608i</v>
      </c>
      <c r="S452" s="164" t="str">
        <f t="shared" si="127"/>
        <v>-1354628.2603346i</v>
      </c>
      <c r="T452" s="164" t="str">
        <f t="shared" si="136"/>
        <v>279.830368185799-410.426881034377i</v>
      </c>
      <c r="U452" s="164" t="str">
        <f t="shared" si="128"/>
        <v>-0.496826763358597+0.728695245700719i</v>
      </c>
    </row>
    <row r="453" spans="2:21" x14ac:dyDescent="0.2">
      <c r="B453" s="164">
        <f t="shared" si="137"/>
        <v>3.0749999999999558</v>
      </c>
      <c r="C453" s="164">
        <f t="shared" si="138"/>
        <v>1188.502227436898</v>
      </c>
      <c r="D453" s="164">
        <f t="shared" si="129"/>
        <v>1.1885022274368979</v>
      </c>
      <c r="E453" s="164">
        <f t="shared" si="130"/>
        <v>30.005113032550391</v>
      </c>
      <c r="F453" s="164">
        <f t="shared" si="131"/>
        <v>-68.954131270056578</v>
      </c>
      <c r="G453" s="164">
        <f t="shared" si="132"/>
        <v>-1.1591297341640214</v>
      </c>
      <c r="H453" s="164">
        <f t="shared" si="133"/>
        <v>124.59386859890054</v>
      </c>
      <c r="I453" s="164">
        <f t="shared" si="134"/>
        <v>28.845983298386368</v>
      </c>
      <c r="J453" s="164">
        <f t="shared" si="135"/>
        <v>55.639737328843964</v>
      </c>
      <c r="K453" s="164" t="str">
        <f t="shared" si="121"/>
        <v>1+0.000343956722501138i</v>
      </c>
      <c r="L453" s="164" t="str">
        <f t="shared" si="122"/>
        <v>1-0.000115804074834742i</v>
      </c>
      <c r="M453" s="164" t="str">
        <f t="shared" si="139"/>
        <v>1.00000003983159+0.000228152647666396i</v>
      </c>
      <c r="N453" s="164" t="str">
        <f t="shared" si="123"/>
        <v>1+2.56704182581091i</v>
      </c>
      <c r="O453" s="164" t="str">
        <f t="shared" si="124"/>
        <v>0.999962729467271+0.00437673303689572i</v>
      </c>
      <c r="P453" s="164" t="str">
        <f t="shared" si="140"/>
        <v>0.988727472701151+2.57132288383142i</v>
      </c>
      <c r="Q453" s="164" t="str">
        <f t="shared" si="125"/>
        <v>11.3629073595145-29.5307018017607i</v>
      </c>
      <c r="R453" s="164" t="str">
        <f t="shared" si="126"/>
        <v>280-405.794532988945i</v>
      </c>
      <c r="S453" s="164" t="str">
        <f t="shared" si="127"/>
        <v>-1339121.95886352i</v>
      </c>
      <c r="T453" s="164" t="str">
        <f t="shared" si="136"/>
        <v>279.830367907486-405.730094831713i</v>
      </c>
      <c r="U453" s="164" t="str">
        <f t="shared" si="128"/>
        <v>-0.496826762864464+0.720356304139853i</v>
      </c>
    </row>
    <row r="454" spans="2:21" x14ac:dyDescent="0.2">
      <c r="B454" s="164">
        <f t="shared" si="137"/>
        <v>3.0799999999999557</v>
      </c>
      <c r="C454" s="164">
        <f t="shared" si="138"/>
        <v>1202.264434617291</v>
      </c>
      <c r="D454" s="164">
        <f t="shared" si="129"/>
        <v>1.202264434617291</v>
      </c>
      <c r="E454" s="164">
        <f t="shared" si="130"/>
        <v>29.918163431310667</v>
      </c>
      <c r="F454" s="164">
        <f t="shared" si="131"/>
        <v>-69.179047159724945</v>
      </c>
      <c r="G454" s="164">
        <f t="shared" si="132"/>
        <v>-1.2266233004927165</v>
      </c>
      <c r="H454" s="164">
        <f t="shared" si="133"/>
        <v>124.90270381669687</v>
      </c>
      <c r="I454" s="164">
        <f t="shared" si="134"/>
        <v>28.691540130817952</v>
      </c>
      <c r="J454" s="164">
        <f t="shared" si="135"/>
        <v>55.723656656971926</v>
      </c>
      <c r="K454" s="164" t="str">
        <f t="shared" si="121"/>
        <v>1+0.000347939553636725i</v>
      </c>
      <c r="L454" s="164" t="str">
        <f t="shared" si="122"/>
        <v>1-0.000117145022822401i</v>
      </c>
      <c r="M454" s="164" t="str">
        <f t="shared" si="139"/>
        <v>1.00000004075939+0.000230794530814324i</v>
      </c>
      <c r="N454" s="164" t="str">
        <f t="shared" si="123"/>
        <v>1+2.59676676921613i</v>
      </c>
      <c r="O454" s="164" t="str">
        <f t="shared" si="124"/>
        <v>0.99996186132504+0.00442741321690424i</v>
      </c>
      <c r="P454" s="164" t="str">
        <f t="shared" si="140"/>
        <v>0.988464901809795+2.60109514518928i</v>
      </c>
      <c r="Q454" s="164" t="str">
        <f t="shared" si="125"/>
        <v>11.13487189276-29.2804967800475i</v>
      </c>
      <c r="R454" s="164" t="str">
        <f t="shared" si="126"/>
        <v>280-401.149441381089i</v>
      </c>
      <c r="S454" s="164" t="str">
        <f t="shared" si="127"/>
        <v>-1323793.15655759i</v>
      </c>
      <c r="T454" s="164" t="str">
        <f t="shared" si="136"/>
        <v>279.83036762269-401.087087713647i</v>
      </c>
      <c r="U454" s="164" t="str">
        <f t="shared" si="128"/>
        <v>-0.496826762358821+0.712112845026838i</v>
      </c>
    </row>
    <row r="455" spans="2:21" x14ac:dyDescent="0.2">
      <c r="B455" s="164">
        <f t="shared" si="137"/>
        <v>3.0849999999999556</v>
      </c>
      <c r="C455" s="164">
        <f t="shared" si="138"/>
        <v>1216.1860006462446</v>
      </c>
      <c r="D455" s="164">
        <f t="shared" si="129"/>
        <v>1.2161860006462446</v>
      </c>
      <c r="E455" s="164">
        <f t="shared" si="130"/>
        <v>29.830954992277199</v>
      </c>
      <c r="F455" s="164">
        <f t="shared" si="131"/>
        <v>-69.402105930472956</v>
      </c>
      <c r="G455" s="164">
        <f t="shared" si="132"/>
        <v>-1.2936096697781516</v>
      </c>
      <c r="H455" s="164">
        <f t="shared" si="133"/>
        <v>125.21276639597285</v>
      </c>
      <c r="I455" s="164">
        <f t="shared" si="134"/>
        <v>28.537345322499046</v>
      </c>
      <c r="J455" s="164">
        <f t="shared" si="135"/>
        <v>55.810660465499893</v>
      </c>
      <c r="K455" s="164" t="str">
        <f t="shared" si="121"/>
        <v>1+0.000351968503783271i</v>
      </c>
      <c r="L455" s="164" t="str">
        <f t="shared" si="122"/>
        <v>1-0.000118501498255947i</v>
      </c>
      <c r="M455" s="164" t="str">
        <f t="shared" si="139"/>
        <v>1.0000000417088+0.000233467005527324i</v>
      </c>
      <c r="N455" s="164" t="str">
        <f t="shared" si="123"/>
        <v>1+2.6268359112439i</v>
      </c>
      <c r="O455" s="164" t="str">
        <f t="shared" si="124"/>
        <v>0.999960972961178+0.00447868024573905i</v>
      </c>
      <c r="P455" s="164" t="str">
        <f t="shared" si="140"/>
        <v>0.988196214856692+2.63121207386255i</v>
      </c>
      <c r="Q455" s="164" t="str">
        <f t="shared" si="125"/>
        <v>10.9106977729659-29.0306808319668i</v>
      </c>
      <c r="R455" s="164" t="str">
        <f t="shared" si="126"/>
        <v>280-396.557521697177i</v>
      </c>
      <c r="S455" s="164" t="str">
        <f t="shared" si="127"/>
        <v>-1308639.82160069i</v>
      </c>
      <c r="T455" s="164" t="str">
        <f t="shared" si="136"/>
        <v>279.830367331261-396.497244254608i</v>
      </c>
      <c r="U455" s="164" t="str">
        <f t="shared" si="128"/>
        <v>-0.496826761841401+0.703963775700085i</v>
      </c>
    </row>
    <row r="456" spans="2:21" x14ac:dyDescent="0.2">
      <c r="B456" s="164">
        <f t="shared" si="137"/>
        <v>3.0899999999999554</v>
      </c>
      <c r="C456" s="164">
        <f t="shared" si="138"/>
        <v>1230.2687708122555</v>
      </c>
      <c r="D456" s="164">
        <f t="shared" si="129"/>
        <v>1.2302687708122555</v>
      </c>
      <c r="E456" s="164">
        <f t="shared" si="130"/>
        <v>29.743492118698068</v>
      </c>
      <c r="F456" s="164">
        <f t="shared" si="131"/>
        <v>-69.623311101297929</v>
      </c>
      <c r="G456" s="164">
        <f t="shared" si="132"/>
        <v>-1.3600848591435462</v>
      </c>
      <c r="H456" s="164">
        <f t="shared" si="133"/>
        <v>125.52402469392167</v>
      </c>
      <c r="I456" s="164">
        <f t="shared" si="134"/>
        <v>28.383407259554524</v>
      </c>
      <c r="J456" s="164">
        <f t="shared" si="135"/>
        <v>55.900713592623745</v>
      </c>
      <c r="K456" s="164" t="str">
        <f t="shared" si="121"/>
        <v>1+0.000356044106973754i</v>
      </c>
      <c r="L456" s="164" t="str">
        <f t="shared" si="122"/>
        <v>1-0.000119873680934731i</v>
      </c>
      <c r="M456" s="164" t="str">
        <f t="shared" si="139"/>
        <v>1.00000004268032+0.000236170426039023i</v>
      </c>
      <c r="N456" s="164" t="str">
        <f t="shared" si="123"/>
        <v>1+2.6572532375264i</v>
      </c>
      <c r="O456" s="164" t="str">
        <f t="shared" si="124"/>
        <v>0.999960063904664+0.00453054091878929i</v>
      </c>
      <c r="P456" s="164" t="str">
        <f t="shared" si="140"/>
        <v>0.987921269380465+2.66167765812656i</v>
      </c>
      <c r="Q456" s="164" t="str">
        <f t="shared" si="125"/>
        <v>10.6903456725906-28.7813094654876i</v>
      </c>
      <c r="R456" s="164" t="str">
        <f t="shared" si="126"/>
        <v>280-392.018165283231i</v>
      </c>
      <c r="S456" s="164" t="str">
        <f t="shared" si="127"/>
        <v>-1293659.94543466i</v>
      </c>
      <c r="T456" s="164" t="str">
        <f t="shared" si="136"/>
        <v>279.830367033045-391.959956075826i</v>
      </c>
      <c r="U456" s="164" t="str">
        <f t="shared" si="128"/>
        <v>-0.496826761311932+0.695908016009297i</v>
      </c>
    </row>
    <row r="457" spans="2:21" x14ac:dyDescent="0.2">
      <c r="B457" s="164">
        <f t="shared" si="137"/>
        <v>3.0949999999999553</v>
      </c>
      <c r="C457" s="164">
        <f t="shared" si="138"/>
        <v>1244.5146117712577</v>
      </c>
      <c r="D457" s="164">
        <f t="shared" si="129"/>
        <v>1.2445146117712578</v>
      </c>
      <c r="E457" s="164">
        <f t="shared" si="130"/>
        <v>29.655779168463681</v>
      </c>
      <c r="F457" s="164">
        <f t="shared" si="131"/>
        <v>-69.842666608780291</v>
      </c>
      <c r="G457" s="164">
        <f t="shared" si="132"/>
        <v>-1.4260449756967739</v>
      </c>
      <c r="H457" s="164">
        <f t="shared" si="133"/>
        <v>125.83644638074057</v>
      </c>
      <c r="I457" s="164">
        <f t="shared" si="134"/>
        <v>28.229734192766909</v>
      </c>
      <c r="J457" s="164">
        <f t="shared" si="135"/>
        <v>55.993779771960277</v>
      </c>
      <c r="K457" s="164" t="str">
        <f t="shared" si="121"/>
        <v>1+0.000360166903424963i</v>
      </c>
      <c r="L457" s="164" t="str">
        <f t="shared" si="122"/>
        <v>1-0.000121261752740081i</v>
      </c>
      <c r="M457" s="164" t="str">
        <f t="shared" si="139"/>
        <v>1.00000004367447+0.000238905150684882i</v>
      </c>
      <c r="N457" s="164" t="str">
        <f t="shared" si="123"/>
        <v>1+2.68802277984731i</v>
      </c>
      <c r="O457" s="164" t="str">
        <f t="shared" si="124"/>
        <v>0.999959133673504+0.00458300211013101i</v>
      </c>
      <c r="P457" s="164" t="str">
        <f t="shared" si="140"/>
        <v>0.987639919601384+2.69249593234089i</v>
      </c>
      <c r="Q457" s="164" t="str">
        <f t="shared" si="125"/>
        <v>10.4737756018912-28.5324365817661i</v>
      </c>
      <c r="R457" s="164" t="str">
        <f t="shared" si="126"/>
        <v>280-387.530770452473i</v>
      </c>
      <c r="S457" s="164" t="str">
        <f t="shared" si="127"/>
        <v>-1278851.54249316i</v>
      </c>
      <c r="T457" s="164" t="str">
        <f t="shared" si="136"/>
        <v>279.830366727881-387.47462176466i</v>
      </c>
      <c r="U457" s="164" t="str">
        <f t="shared" si="128"/>
        <v>-0.496826760770126+0.68794449817224i</v>
      </c>
    </row>
    <row r="458" spans="2:21" x14ac:dyDescent="0.2">
      <c r="B458" s="164">
        <f t="shared" si="137"/>
        <v>3.0999999999999552</v>
      </c>
      <c r="C458" s="164">
        <f t="shared" si="138"/>
        <v>1258.9254117940382</v>
      </c>
      <c r="D458" s="164">
        <f t="shared" si="129"/>
        <v>1.2589254117940381</v>
      </c>
      <c r="E458" s="164">
        <f t="shared" si="130"/>
        <v>29.56782045338036</v>
      </c>
      <c r="F458" s="164">
        <f t="shared" si="131"/>
        <v>-70.060176795026393</v>
      </c>
      <c r="G458" s="164">
        <f t="shared" si="132"/>
        <v>-1.4914862199846781</v>
      </c>
      <c r="H458" s="164">
        <f t="shared" si="133"/>
        <v>126.14999845189757</v>
      </c>
      <c r="I458" s="164">
        <f t="shared" si="134"/>
        <v>28.076334233395681</v>
      </c>
      <c r="J458" s="164">
        <f t="shared" si="135"/>
        <v>56.08982165687118</v>
      </c>
      <c r="K458" s="164" t="str">
        <f t="shared" si="121"/>
        <v>1+0.000364337439609101i</v>
      </c>
      <c r="L458" s="164" t="str">
        <f t="shared" si="122"/>
        <v>1-0.00012266589765941i</v>
      </c>
      <c r="M458" s="164" t="str">
        <f t="shared" si="139"/>
        <v>1.00000004469178+0.000241671541949691i</v>
      </c>
      <c r="N458" s="164" t="str">
        <f t="shared" si="123"/>
        <v>1+2.71914861667611i</v>
      </c>
      <c r="O458" s="164" t="str">
        <f t="shared" si="124"/>
        <v>0.999958181774476+0.00463607077343829i</v>
      </c>
      <c r="P458" s="164" t="str">
        <f t="shared" si="140"/>
        <v>0.987352016344069+2.72367097747946i</v>
      </c>
      <c r="Q458" s="164" t="str">
        <f t="shared" si="125"/>
        <v>10.2609469613574-28.2841144849392i</v>
      </c>
      <c r="R458" s="164" t="str">
        <f t="shared" si="126"/>
        <v>280-383.094742405581i</v>
      </c>
      <c r="S458" s="164" t="str">
        <f t="shared" si="127"/>
        <v>-1264212.64993842i</v>
      </c>
      <c r="T458" s="164" t="str">
        <f t="shared" si="136"/>
        <v>279.830366415608-383.040646794907i</v>
      </c>
      <c r="U458" s="164" t="str">
        <f t="shared" si="128"/>
        <v>-0.496826760215699+0.680072166633253i</v>
      </c>
    </row>
    <row r="459" spans="2:21" x14ac:dyDescent="0.2">
      <c r="B459" s="164">
        <f t="shared" si="137"/>
        <v>3.1049999999999551</v>
      </c>
      <c r="C459" s="164">
        <f t="shared" si="138"/>
        <v>1273.5030810165313</v>
      </c>
      <c r="D459" s="164">
        <f t="shared" si="129"/>
        <v>1.2735030810165313</v>
      </c>
      <c r="E459" s="164">
        <f t="shared" si="130"/>
        <v>29.479620238502548</v>
      </c>
      <c r="F459" s="164">
        <f t="shared" si="131"/>
        <v>-70.27584639569767</v>
      </c>
      <c r="G459" s="164">
        <f t="shared" si="132"/>
        <v>-1.556404889405443</v>
      </c>
      <c r="H459" s="164">
        <f t="shared" si="133"/>
        <v>126.4646472412865</v>
      </c>
      <c r="I459" s="164">
        <f t="shared" si="134"/>
        <v>27.923215349097106</v>
      </c>
      <c r="J459" s="164">
        <f t="shared" si="135"/>
        <v>56.18880084558883</v>
      </c>
      <c r="K459" s="164" t="str">
        <f t="shared" si="121"/>
        <v>1+0.000368556268326224i</v>
      </c>
      <c r="L459" s="164" t="str">
        <f t="shared" si="122"/>
        <v>1-0.000124086301810606i</v>
      </c>
      <c r="M459" s="164" t="str">
        <f t="shared" si="139"/>
        <v>1.00000004573278+0.000244469966515618i</v>
      </c>
      <c r="N459" s="164" t="str">
        <f t="shared" si="123"/>
        <v>1+2.75063487370878i</v>
      </c>
      <c r="O459" s="164" t="str">
        <f t="shared" si="124"/>
        <v>0.999957207702872+0.00468975394290497i</v>
      </c>
      <c r="P459" s="164" t="str">
        <f t="shared" si="140"/>
        <v>0.987057406958404+2.75520692166688i</v>
      </c>
      <c r="Q459" s="164" t="str">
        <f t="shared" si="125"/>
        <v>10.0518185927933-28.0363938933562i</v>
      </c>
      <c r="R459" s="164" t="str">
        <f t="shared" si="126"/>
        <v>280-378.70949315184i</v>
      </c>
      <c r="S459" s="164" t="str">
        <f t="shared" si="127"/>
        <v>-1249741.32740107i</v>
      </c>
      <c r="T459" s="164" t="str">
        <f t="shared" si="136"/>
        <v>279.830366096064-378.657443447991i</v>
      </c>
      <c r="U459" s="164" t="str">
        <f t="shared" si="128"/>
        <v>-0.496826759648362+0.672289977923323i</v>
      </c>
    </row>
    <row r="460" spans="2:21" x14ac:dyDescent="0.2">
      <c r="B460" s="164">
        <f t="shared" si="137"/>
        <v>3.109999999999955</v>
      </c>
      <c r="C460" s="164">
        <f t="shared" si="138"/>
        <v>1288.2495516930019</v>
      </c>
      <c r="D460" s="164">
        <f t="shared" si="129"/>
        <v>1.2882495516930019</v>
      </c>
      <c r="E460" s="164">
        <f t="shared" si="130"/>
        <v>29.391182741523924</v>
      </c>
      <c r="F460" s="164">
        <f t="shared" si="131"/>
        <v>-70.489680528124396</v>
      </c>
      <c r="G460" s="164">
        <f t="shared" si="132"/>
        <v>-1.6207973815724042</v>
      </c>
      <c r="H460" s="164">
        <f t="shared" si="133"/>
        <v>126.7803584352647</v>
      </c>
      <c r="I460" s="164">
        <f t="shared" si="134"/>
        <v>27.770385359951518</v>
      </c>
      <c r="J460" s="164">
        <f t="shared" si="135"/>
        <v>56.290677907140307</v>
      </c>
      <c r="K460" s="164" t="str">
        <f t="shared" si="121"/>
        <v>1+0.000372823948777506i</v>
      </c>
      <c r="L460" s="164" t="str">
        <f t="shared" si="122"/>
        <v>1-0.000125523153466702i</v>
      </c>
      <c r="M460" s="164" t="str">
        <f t="shared" si="139"/>
        <v>1.00000004679804+0.000247300795310804i</v>
      </c>
      <c r="N460" s="164" t="str">
        <f t="shared" si="123"/>
        <v>1+2.78248572441457i</v>
      </c>
      <c r="O460" s="164" t="str">
        <f t="shared" si="124"/>
        <v>0.999956210942225+0.00474405873417702i</v>
      </c>
      <c r="P460" s="164" t="str">
        <f t="shared" si="140"/>
        <v>0.986755935238593+2.7871079407206i</v>
      </c>
      <c r="Q460" s="164" t="str">
        <f t="shared" si="125"/>
        <v>9.84634882903532-27.7893239521695i</v>
      </c>
      <c r="R460" s="164" t="str">
        <f t="shared" si="126"/>
        <v>280-374.374441431212i</v>
      </c>
      <c r="S460" s="164" t="str">
        <f t="shared" si="127"/>
        <v>-1235435.656723i</v>
      </c>
      <c r="T460" s="164" t="str">
        <f t="shared" si="136"/>
        <v>279.830365769075-374.324430735051i</v>
      </c>
      <c r="U460" s="164" t="str">
        <f t="shared" si="128"/>
        <v>-0.496826759067807+0.664596900521759i</v>
      </c>
    </row>
    <row r="461" spans="2:21" x14ac:dyDescent="0.2">
      <c r="B461" s="164">
        <f t="shared" si="137"/>
        <v>3.1149999999999549</v>
      </c>
      <c r="C461" s="164">
        <f t="shared" si="138"/>
        <v>1303.1667784521646</v>
      </c>
      <c r="D461" s="164">
        <f t="shared" si="129"/>
        <v>1.3031667784521646</v>
      </c>
      <c r="E461" s="164">
        <f t="shared" si="130"/>
        <v>29.302512132223274</v>
      </c>
      <c r="F461" s="164">
        <f t="shared" si="131"/>
        <v>-70.701684679525883</v>
      </c>
      <c r="G461" s="164">
        <f t="shared" si="132"/>
        <v>-1.6846601976226383</v>
      </c>
      <c r="H461" s="164">
        <f t="shared" si="133"/>
        <v>127.09709708756752</v>
      </c>
      <c r="I461" s="164">
        <f t="shared" si="134"/>
        <v>27.617851934600637</v>
      </c>
      <c r="J461" s="164">
        <f t="shared" si="135"/>
        <v>56.395412408041636</v>
      </c>
      <c r="K461" s="164" t="str">
        <f t="shared" si="121"/>
        <v>1+0.00037714104663937i</v>
      </c>
      <c r="L461" s="164" t="str">
        <f t="shared" si="122"/>
        <v>1-0.000126976643080828i</v>
      </c>
      <c r="M461" s="164" t="str">
        <f t="shared" si="139"/>
        <v>1.0000000478881+0.000250164403558542i</v>
      </c>
      <c r="N461" s="164" t="str">
        <f t="shared" si="123"/>
        <v>1+2.81470539058925i</v>
      </c>
      <c r="O461" s="164" t="str">
        <f t="shared" si="124"/>
        <v>0.999955190964041+0.00479899234529569i</v>
      </c>
      <c r="P461" s="164" t="str">
        <f t="shared" si="140"/>
        <v>0.986447441340341+2.81937825869948i</v>
      </c>
      <c r="Q461" s="164" t="str">
        <f t="shared" si="125"/>
        <v>9.64449554228111-27.5429522471972i</v>
      </c>
      <c r="R461" s="164" t="str">
        <f t="shared" si="126"/>
        <v>280-370.089012637288i</v>
      </c>
      <c r="S461" s="164" t="str">
        <f t="shared" si="127"/>
        <v>-1221293.74170305i</v>
      </c>
      <c r="T461" s="164" t="str">
        <f t="shared" si="136"/>
        <v>279.830365434469-370.041034319947i</v>
      </c>
      <c r="U461" s="164" t="str">
        <f t="shared" si="128"/>
        <v>-0.496826758473729+0.656991914719486i</v>
      </c>
    </row>
    <row r="462" spans="2:21" x14ac:dyDescent="0.2">
      <c r="B462" s="164">
        <f t="shared" si="137"/>
        <v>3.1199999999999548</v>
      </c>
      <c r="C462" s="164">
        <f t="shared" si="138"/>
        <v>1318.2567385562706</v>
      </c>
      <c r="D462" s="164">
        <f t="shared" si="129"/>
        <v>1.3182567385562707</v>
      </c>
      <c r="E462" s="164">
        <f t="shared" si="130"/>
        <v>29.213612531966429</v>
      </c>
      <c r="F462" s="164">
        <f t="shared" si="131"/>
        <v>-70.911864695334685</v>
      </c>
      <c r="G462" s="164">
        <f t="shared" si="132"/>
        <v>-1.7479899454652115</v>
      </c>
      <c r="H462" s="164">
        <f t="shared" si="133"/>
        <v>127.41482763508925</v>
      </c>
      <c r="I462" s="164">
        <f t="shared" si="134"/>
        <v>27.465622586501219</v>
      </c>
      <c r="J462" s="164">
        <f t="shared" si="135"/>
        <v>56.502962939754568</v>
      </c>
      <c r="K462" s="164" t="str">
        <f t="shared" si="121"/>
        <v>1+0.00038150813413846i</v>
      </c>
      <c r="L462" s="164" t="str">
        <f t="shared" si="122"/>
        <v>1-0.000128446963311458i</v>
      </c>
      <c r="M462" s="164" t="str">
        <f t="shared" si="139"/>
        <v>1.00000004900356+0.000253061170827002i</v>
      </c>
      <c r="N462" s="164" t="str">
        <f t="shared" si="123"/>
        <v>1+2.84729814291467i</v>
      </c>
      <c r="O462" s="164" t="str">
        <f t="shared" si="124"/>
        <v>0.999954147227512+0.00485456205765165i</v>
      </c>
      <c r="P462" s="164" t="str">
        <f t="shared" si="140"/>
        <v>0.986131761696096+2.85202214845837i</v>
      </c>
      <c r="Q462" s="164" t="str">
        <f t="shared" si="125"/>
        <v>9.44621619102607-27.2973248199854i</v>
      </c>
      <c r="R462" s="164" t="str">
        <f t="shared" si="126"/>
        <v>280-365.852638741122i</v>
      </c>
      <c r="S462" s="164" t="str">
        <f t="shared" si="127"/>
        <v>-1207313.7078457i</v>
      </c>
      <c r="T462" s="164" t="str">
        <f t="shared" si="136"/>
        <v>279.83036509207-365.806686443125i</v>
      </c>
      <c r="U462" s="164" t="str">
        <f t="shared" si="128"/>
        <v>-0.496826757865814+0.649474012483875i</v>
      </c>
    </row>
    <row r="463" spans="2:21" x14ac:dyDescent="0.2">
      <c r="B463" s="164">
        <f t="shared" si="137"/>
        <v>3.1249999999999547</v>
      </c>
      <c r="C463" s="164">
        <f t="shared" si="138"/>
        <v>1333.5214321631859</v>
      </c>
      <c r="D463" s="164">
        <f t="shared" si="129"/>
        <v>1.3335214321631859</v>
      </c>
      <c r="E463" s="164">
        <f t="shared" si="130"/>
        <v>29.124488013259999</v>
      </c>
      <c r="F463" s="164">
        <f t="shared" si="131"/>
        <v>-71.120226767644127</v>
      </c>
      <c r="G463" s="164">
        <f t="shared" si="132"/>
        <v>-1.8107833429625209</v>
      </c>
      <c r="H463" s="164">
        <f t="shared" si="133"/>
        <v>127.73351391452131</v>
      </c>
      <c r="I463" s="164">
        <f t="shared" si="134"/>
        <v>27.313704670297479</v>
      </c>
      <c r="J463" s="164">
        <f t="shared" si="135"/>
        <v>56.613287146877184</v>
      </c>
      <c r="K463" s="164" t="str">
        <f t="shared" si="121"/>
        <v>1+0.000385925790127496i</v>
      </c>
      <c r="L463" s="164" t="str">
        <f t="shared" si="122"/>
        <v>1-0.000129934309047946i</v>
      </c>
      <c r="M463" s="164" t="str">
        <f t="shared" si="139"/>
        <v>1.000000050145+0.00025599148107955i</v>
      </c>
      <c r="N463" s="164" t="str">
        <f t="shared" si="123"/>
        <v>1+2.88026830152484i</v>
      </c>
      <c r="O463" s="164" t="str">
        <f t="shared" si="124"/>
        <v>0.999953079179236+0.00491077523695006i</v>
      </c>
      <c r="P463" s="164" t="str">
        <f t="shared" si="140"/>
        <v>0.985808728928336+2.88504393220906i</v>
      </c>
      <c r="Q463" s="164" t="str">
        <f t="shared" si="125"/>
        <v>9.25146786559034-27.0524861839856i</v>
      </c>
      <c r="R463" s="164" t="str">
        <f t="shared" si="126"/>
        <v>280-361.664758215943i</v>
      </c>
      <c r="S463" s="164" t="str">
        <f t="shared" si="127"/>
        <v>-1193493.70211261i</v>
      </c>
      <c r="T463" s="164" t="str">
        <f t="shared" si="136"/>
        <v>279.830364741695-361.620825846357i</v>
      </c>
      <c r="U463" s="164" t="str">
        <f t="shared" si="128"/>
        <v>-0.496826757243739+0.642042197325122i</v>
      </c>
    </row>
    <row r="464" spans="2:21" x14ac:dyDescent="0.2">
      <c r="B464" s="164">
        <f t="shared" si="137"/>
        <v>3.1299999999999546</v>
      </c>
      <c r="C464" s="164">
        <f t="shared" si="138"/>
        <v>1348.9628825915138</v>
      </c>
      <c r="D464" s="164">
        <f t="shared" si="129"/>
        <v>1.3489628825915139</v>
      </c>
      <c r="E464" s="164">
        <f t="shared" si="130"/>
        <v>29.035142599357243</v>
      </c>
      <c r="F464" s="164">
        <f t="shared" si="131"/>
        <v>-71.326777423780698</v>
      </c>
      <c r="G464" s="164">
        <f t="shared" si="132"/>
        <v>-1.8730372210384427</v>
      </c>
      <c r="H464" s="164">
        <f t="shared" si="133"/>
        <v>128.05311917983252</v>
      </c>
      <c r="I464" s="164">
        <f t="shared" si="134"/>
        <v>27.162105378318799</v>
      </c>
      <c r="J464" s="164">
        <f t="shared" si="135"/>
        <v>56.726341756051823</v>
      </c>
      <c r="K464" s="164" t="str">
        <f t="shared" si="121"/>
        <v>1+0.000390394600161992i</v>
      </c>
      <c r="L464" s="164" t="str">
        <f t="shared" si="122"/>
        <v>1-0.000131438877436358i</v>
      </c>
      <c r="M464" s="164" t="str">
        <f t="shared" si="139"/>
        <v>1.00000005131303+0.000258955722725634i</v>
      </c>
      <c r="N464" s="164" t="str">
        <f t="shared" si="123"/>
        <v>1+2.91362023657858i</v>
      </c>
      <c r="O464" s="164" t="str">
        <f t="shared" si="124"/>
        <v>0.99995198625292+0.00496763933418697i</v>
      </c>
      <c r="P464" s="164" t="str">
        <f t="shared" si="140"/>
        <v>0.985478171760809+2.91844798208764i</v>
      </c>
      <c r="Q464" s="164" t="str">
        <f t="shared" si="125"/>
        <v>9.06020733223622-26.8084793417762i</v>
      </c>
      <c r="R464" s="164" t="str">
        <f t="shared" si="126"/>
        <v>280-357.524815962725i</v>
      </c>
      <c r="S464" s="164" t="str">
        <f t="shared" si="127"/>
        <v>-1179831.89267699i</v>
      </c>
      <c r="T464" s="164" t="str">
        <f t="shared" si="136"/>
        <v>279.83036438316-357.482897698362i</v>
      </c>
      <c r="U464" s="164" t="str">
        <f t="shared" si="128"/>
        <v>-0.496826756607175+0.634695484164191i</v>
      </c>
    </row>
    <row r="465" spans="2:21" x14ac:dyDescent="0.2">
      <c r="B465" s="164">
        <f t="shared" si="137"/>
        <v>3.1349999999999545</v>
      </c>
      <c r="C465" s="164">
        <f t="shared" si="138"/>
        <v>1364.583136588783</v>
      </c>
      <c r="D465" s="164">
        <f t="shared" si="129"/>
        <v>1.3645831365887831</v>
      </c>
      <c r="E465" s="164">
        <f t="shared" si="130"/>
        <v>28.945580263913136</v>
      </c>
      <c r="F465" s="164">
        <f t="shared" si="131"/>
        <v>-71.531523515010747</v>
      </c>
      <c r="G465" s="164">
        <f t="shared" si="132"/>
        <v>-1.9347485267083817</v>
      </c>
      <c r="H465" s="164">
        <f t="shared" si="133"/>
        <v>128.37360612058052</v>
      </c>
      <c r="I465" s="164">
        <f t="shared" si="134"/>
        <v>27.010831737204754</v>
      </c>
      <c r="J465" s="164">
        <f t="shared" si="135"/>
        <v>56.842082605569772</v>
      </c>
      <c r="K465" s="164" t="str">
        <f t="shared" si="121"/>
        <v>1+0.000394915156577879i</v>
      </c>
      <c r="L465" s="164" t="str">
        <f t="shared" si="122"/>
        <v>1-0.000132960867905605i</v>
      </c>
      <c r="M465" s="164" t="str">
        <f t="shared" si="139"/>
        <v>1.00000005250826+0.000261954288672274i</v>
      </c>
      <c r="N465" s="164" t="str">
        <f t="shared" si="123"/>
        <v>1+2.94735836883876i</v>
      </c>
      <c r="O465" s="164" t="str">
        <f t="shared" si="124"/>
        <v>0.99995086786908+0.00502516188663686i</v>
      </c>
      <c r="P465" s="164" t="str">
        <f t="shared" si="140"/>
        <v>0.985139914927731+2.95223872072815i</v>
      </c>
      <c r="Q465" s="164" t="str">
        <f t="shared" si="125"/>
        <v>8.87239107587096-26.5653458032499i</v>
      </c>
      <c r="R465" s="164" t="str">
        <f t="shared" si="126"/>
        <v>280-353.432263236604i</v>
      </c>
      <c r="S465" s="164" t="str">
        <f t="shared" si="127"/>
        <v>-1166326.46868079i</v>
      </c>
      <c r="T465" s="164" t="str">
        <f t="shared" si="136"/>
        <v>279.830364016271-353.392353521235i</v>
      </c>
      <c r="U465" s="164" t="str">
        <f t="shared" si="128"/>
        <v>-0.496826755955779+0.62743289920219i</v>
      </c>
    </row>
    <row r="466" spans="2:21" x14ac:dyDescent="0.2">
      <c r="B466" s="164">
        <f t="shared" si="137"/>
        <v>3.1399999999999544</v>
      </c>
      <c r="C466" s="164">
        <f t="shared" si="138"/>
        <v>1380.3842646027404</v>
      </c>
      <c r="D466" s="164">
        <f t="shared" si="129"/>
        <v>1.3803842646027404</v>
      </c>
      <c r="E466" s="164">
        <f t="shared" si="130"/>
        <v>28.855804930688421</v>
      </c>
      <c r="F466" s="164">
        <f t="shared" si="131"/>
        <v>-71.734472205389309</v>
      </c>
      <c r="G466" s="164">
        <f t="shared" si="132"/>
        <v>-1.9959143260232981</v>
      </c>
      <c r="H466" s="164">
        <f t="shared" si="133"/>
        <v>128.69493688103086</v>
      </c>
      <c r="I466" s="164">
        <f t="shared" si="134"/>
        <v>26.859890604665125</v>
      </c>
      <c r="J466" s="164">
        <f t="shared" si="135"/>
        <v>56.960464675641546</v>
      </c>
      <c r="K466" s="164" t="str">
        <f t="shared" si="121"/>
        <v>1+0.000399488058570013i</v>
      </c>
      <c r="L466" s="164" t="str">
        <f t="shared" si="122"/>
        <v>1-0.000134500482193874i</v>
      </c>
      <c r="M466" s="164" t="str">
        <f t="shared" si="139"/>
        <v>1.00000005373134+0.000264987576376139i</v>
      </c>
      <c r="N466" s="164" t="str">
        <f t="shared" si="123"/>
        <v>1+2.98148717025826i</v>
      </c>
      <c r="O466" s="164" t="str">
        <f t="shared" si="124"/>
        <v>0.999949723434734+0.00508335051885175i</v>
      </c>
      <c r="P466" s="164" t="str">
        <f t="shared" si="140"/>
        <v>0.984793779080852+2.98642062184281i</v>
      </c>
      <c r="Q466" s="164" t="str">
        <f t="shared" si="125"/>
        <v>8.687975341337-26.3231256046995i</v>
      </c>
      <c r="R466" s="164" t="str">
        <f t="shared" si="126"/>
        <v>280-349.38655757415i</v>
      </c>
      <c r="S466" s="164" t="str">
        <f t="shared" si="127"/>
        <v>-1152975.6399947i</v>
      </c>
      <c r="T466" s="164" t="str">
        <f t="shared" si="136"/>
        <v>279.83036364084-349.348651117786i</v>
      </c>
      <c r="U466" s="164" t="str">
        <f t="shared" si="128"/>
        <v>-0.496826755289218+0.620253479791367i</v>
      </c>
    </row>
    <row r="467" spans="2:21" x14ac:dyDescent="0.2">
      <c r="B467" s="164">
        <f t="shared" si="137"/>
        <v>3.1449999999999543</v>
      </c>
      <c r="C467" s="164">
        <f t="shared" si="138"/>
        <v>1396.3683610557914</v>
      </c>
      <c r="D467" s="164">
        <f t="shared" si="129"/>
        <v>1.3963683610557913</v>
      </c>
      <c r="E467" s="164">
        <f t="shared" si="130"/>
        <v>28.765820473299083</v>
      </c>
      <c r="F467" s="164">
        <f t="shared" si="131"/>
        <v>-71.935630960756399</v>
      </c>
      <c r="G467" s="164">
        <f t="shared" si="132"/>
        <v>-2.0565318069248133</v>
      </c>
      <c r="H467" s="164">
        <f t="shared" si="133"/>
        <v>129.01707308007036</v>
      </c>
      <c r="I467" s="164">
        <f t="shared" si="134"/>
        <v>26.70928866637427</v>
      </c>
      <c r="J467" s="164">
        <f t="shared" si="135"/>
        <v>57.081442119313962</v>
      </c>
      <c r="K467" s="164" t="str">
        <f t="shared" si="121"/>
        <v>1+0.0004041139122716i</v>
      </c>
      <c r="L467" s="164" t="str">
        <f t="shared" si="122"/>
        <v>1-0.000136057924375372i</v>
      </c>
      <c r="M467" s="164" t="str">
        <f t="shared" si="139"/>
        <v>1.0000000549829+0.000268055987896228i</v>
      </c>
      <c r="N467" s="164" t="str">
        <f t="shared" si="123"/>
        <v>1+3.01601116457274i</v>
      </c>
      <c r="O467" s="164" t="str">
        <f t="shared" si="124"/>
        <v>0.999948552343087+0.00514221294367182i</v>
      </c>
      <c r="P467" s="164" t="str">
        <f t="shared" si="140"/>
        <v>0.984439580694362+3.02099821080877i</v>
      </c>
      <c r="Q467" s="164" t="str">
        <f t="shared" si="125"/>
        <v>8.50691617329132-26.0818573287252i</v>
      </c>
      <c r="R467" s="164" t="str">
        <f t="shared" si="126"/>
        <v>280-345.387162721462i</v>
      </c>
      <c r="S467" s="164" t="str">
        <f t="shared" si="127"/>
        <v>-1139777.63698082i</v>
      </c>
      <c r="T467" s="164" t="str">
        <f t="shared" si="136"/>
        <v>279.830363256661-345.351254499636i</v>
      </c>
      <c r="U467" s="164" t="str">
        <f t="shared" si="128"/>
        <v>-0.496826754607125+0.613156274307445i</v>
      </c>
    </row>
    <row r="468" spans="2:21" x14ac:dyDescent="0.2">
      <c r="B468" s="164">
        <f t="shared" si="137"/>
        <v>3.1499999999999542</v>
      </c>
      <c r="C468" s="164">
        <f t="shared" si="138"/>
        <v>1412.5375446226064</v>
      </c>
      <c r="D468" s="164">
        <f t="shared" si="129"/>
        <v>1.4125375446226065</v>
      </c>
      <c r="E468" s="164">
        <f t="shared" si="130"/>
        <v>28.675630715011728</v>
      </c>
      <c r="F468" s="164">
        <f t="shared" si="131"/>
        <v>-72.135007537887816</v>
      </c>
      <c r="G468" s="164">
        <f t="shared" si="132"/>
        <v>-2.1165982820025206</v>
      </c>
      <c r="H468" s="164">
        <f t="shared" si="133"/>
        <v>129.33997583189151</v>
      </c>
      <c r="I468" s="164">
        <f t="shared" si="134"/>
        <v>26.559032433009207</v>
      </c>
      <c r="J468" s="164">
        <f t="shared" si="135"/>
        <v>57.204968294003692</v>
      </c>
      <c r="K468" s="164" t="str">
        <f t="shared" si="121"/>
        <v>1+0.000408793330834538i</v>
      </c>
      <c r="L468" s="164" t="str">
        <f t="shared" si="122"/>
        <v>1-0.000137633400887373i</v>
      </c>
      <c r="M468" s="164" t="str">
        <f t="shared" si="139"/>
        <v>1.00000005626362+0.000271159929947165i</v>
      </c>
      <c r="N468" s="164" t="str">
        <f t="shared" si="123"/>
        <v>1+3.05093492790025i</v>
      </c>
      <c r="O468" s="164" t="str">
        <f t="shared" si="124"/>
        <v>0.999947353973212+0.00520175696324773i</v>
      </c>
      <c r="P468" s="164" t="str">
        <f t="shared" si="140"/>
        <v>0.984077131967591+3.05597606526155i</v>
      </c>
      <c r="Q468" s="164" t="str">
        <f t="shared" si="125"/>
        <v>8.32916945468173-25.8415781249022i</v>
      </c>
      <c r="R468" s="164" t="str">
        <f t="shared" si="126"/>
        <v>280-341.43354856308i</v>
      </c>
      <c r="S468" s="164" t="str">
        <f t="shared" si="127"/>
        <v>-1126730.71025816i</v>
      </c>
      <c r="T468" s="164" t="str">
        <f t="shared" si="136"/>
        <v>279.830362863535-341.399633816192i</v>
      </c>
      <c r="U468" s="164" t="str">
        <f t="shared" si="128"/>
        <v>-0.496826753909146+0.606140342023524i</v>
      </c>
    </row>
    <row r="469" spans="2:21" x14ac:dyDescent="0.2">
      <c r="B469" s="164">
        <f t="shared" si="137"/>
        <v>3.1549999999999541</v>
      </c>
      <c r="C469" s="164">
        <f t="shared" si="138"/>
        <v>1428.8939585109531</v>
      </c>
      <c r="D469" s="164">
        <f t="shared" si="129"/>
        <v>1.428893958510953</v>
      </c>
      <c r="E469" s="164">
        <f t="shared" si="130"/>
        <v>28.585239428581453</v>
      </c>
      <c r="F469" s="164">
        <f t="shared" si="131"/>
        <v>-72.332609973805347</v>
      </c>
      <c r="G469" s="164">
        <f t="shared" si="132"/>
        <v>-2.1761111911503752</v>
      </c>
      <c r="H469" s="164">
        <f t="shared" si="133"/>
        <v>129.66360576742167</v>
      </c>
      <c r="I469" s="164">
        <f t="shared" si="134"/>
        <v>26.409128237431077</v>
      </c>
      <c r="J469" s="164">
        <f t="shared" si="135"/>
        <v>57.330995793616324</v>
      </c>
      <c r="K469" s="164" t="str">
        <f t="shared" si="121"/>
        <v>1+0.000413526934510688i</v>
      </c>
      <c r="L469" s="164" t="str">
        <f t="shared" si="122"/>
        <v>1-0.000139227120557583i</v>
      </c>
      <c r="M469" s="164" t="str">
        <f t="shared" si="139"/>
        <v>1.00000005757416+0.000274299813953105i</v>
      </c>
      <c r="N469" s="164" t="str">
        <f t="shared" si="123"/>
        <v>1+3.0862630893478i</v>
      </c>
      <c r="O469" s="164" t="str">
        <f t="shared" si="124"/>
        <v>0.999946127689716+0.00526199047007477i</v>
      </c>
      <c r="P469" s="164" t="str">
        <f t="shared" si="140"/>
        <v>0.983706240725424+3.09135881569511i</v>
      </c>
      <c r="Q469" s="164" t="str">
        <f t="shared" si="125"/>
        <v>8.15469094382714-25.6023237311368i</v>
      </c>
      <c r="R469" s="164" t="str">
        <f t="shared" si="126"/>
        <v>280-337.525191051733i</v>
      </c>
      <c r="S469" s="164" t="str">
        <f t="shared" si="127"/>
        <v>-1113833.13047072i</v>
      </c>
      <c r="T469" s="164" t="str">
        <f t="shared" si="136"/>
        <v>279.830362461251-337.493265284416i</v>
      </c>
      <c r="U469" s="164" t="str">
        <f t="shared" si="128"/>
        <v>-0.496826753194908+0.599204752985384i</v>
      </c>
    </row>
    <row r="470" spans="2:21" x14ac:dyDescent="0.2">
      <c r="B470" s="164">
        <f t="shared" si="137"/>
        <v>3.159999999999954</v>
      </c>
      <c r="C470" s="164">
        <f t="shared" si="138"/>
        <v>1445.4397707457747</v>
      </c>
      <c r="D470" s="164">
        <f t="shared" si="129"/>
        <v>1.4454397707457747</v>
      </c>
      <c r="E470" s="164">
        <f t="shared" si="130"/>
        <v>28.494650336132587</v>
      </c>
      <c r="F470" s="164">
        <f t="shared" si="131"/>
        <v>-72.5284465752503</v>
      </c>
      <c r="G470" s="164">
        <f t="shared" si="132"/>
        <v>-2.2350681041155802</v>
      </c>
      <c r="H470" s="164">
        <f t="shared" si="133"/>
        <v>129.98792305647754</v>
      </c>
      <c r="I470" s="164">
        <f t="shared" si="134"/>
        <v>26.259582232017006</v>
      </c>
      <c r="J470" s="164">
        <f t="shared" si="135"/>
        <v>57.459476481227242</v>
      </c>
      <c r="K470" s="164" t="str">
        <f t="shared" si="121"/>
        <v>1+0.00041831535073409i</v>
      </c>
      <c r="L470" s="164" t="str">
        <f t="shared" si="122"/>
        <v>1-0.000140839294631817i</v>
      </c>
      <c r="M470" s="164" t="str">
        <f t="shared" si="139"/>
        <v>1.00000005891524+0.000277476056102273i</v>
      </c>
      <c r="N470" s="164" t="str">
        <f t="shared" si="123"/>
        <v>1+3.12200033162491i</v>
      </c>
      <c r="O470" s="164" t="str">
        <f t="shared" si="124"/>
        <v>0.999944872842409+0.00532292144803901i</v>
      </c>
      <c r="P470" s="164" t="str">
        <f t="shared" si="140"/>
        <v>0.983326710316418+3.12715114606867i</v>
      </c>
      <c r="Q470" s="164" t="str">
        <f t="shared" si="125"/>
        <v>7.98343631011471-25.3641284956526i</v>
      </c>
      <c r="R470" s="164" t="str">
        <f t="shared" si="126"/>
        <v>280-333.661572138866i</v>
      </c>
      <c r="S470" s="164" t="str">
        <f t="shared" si="127"/>
        <v>-1101083.18805826i</v>
      </c>
      <c r="T470" s="164" t="str">
        <f t="shared" si="136"/>
        <v>279.830362049595-333.631631119388i</v>
      </c>
      <c r="U470" s="164" t="str">
        <f t="shared" si="128"/>
        <v>-0.496826752464031+0.592348587888206i</v>
      </c>
    </row>
    <row r="471" spans="2:21" x14ac:dyDescent="0.2">
      <c r="B471" s="164">
        <f t="shared" si="137"/>
        <v>3.1649999999999539</v>
      </c>
      <c r="C471" s="164">
        <f t="shared" si="138"/>
        <v>1462.1771744565635</v>
      </c>
      <c r="D471" s="164">
        <f t="shared" si="129"/>
        <v>1.4621771744565635</v>
      </c>
      <c r="E471" s="164">
        <f t="shared" si="130"/>
        <v>28.403867109077833</v>
      </c>
      <c r="F471" s="164">
        <f t="shared" si="131"/>
        <v>-72.72252590832791</v>
      </c>
      <c r="G471" s="164">
        <f t="shared" si="132"/>
        <v>-2.2934667229347601</v>
      </c>
      <c r="H471" s="164">
        <f t="shared" si="133"/>
        <v>130.31288743061214</v>
      </c>
      <c r="I471" s="164">
        <f t="shared" si="134"/>
        <v>26.110400386143073</v>
      </c>
      <c r="J471" s="164">
        <f t="shared" si="135"/>
        <v>57.590361522284226</v>
      </c>
      <c r="K471" s="164" t="str">
        <f t="shared" si="121"/>
        <v>1+0.000423159214204129i</v>
      </c>
      <c r="L471" s="164" t="str">
        <f t="shared" si="122"/>
        <v>1-0.000142470136802002i</v>
      </c>
      <c r="M471" s="164" t="str">
        <f t="shared" si="139"/>
        <v>1.00000006028755+0.000280689077402127i</v>
      </c>
      <c r="N471" s="164" t="str">
        <f t="shared" si="123"/>
        <v>1+3.15815139166435i</v>
      </c>
      <c r="O471" s="164" t="str">
        <f t="shared" si="124"/>
        <v>0.999943588765953+0.00538455797347561i</v>
      </c>
      <c r="P471" s="164" t="str">
        <f t="shared" si="140"/>
        <v>0.982938339508524+3.16335779442051i</v>
      </c>
      <c r="Q471" s="164" t="str">
        <f t="shared" si="125"/>
        <v>7.81536116832322-25.1270253995374i</v>
      </c>
      <c r="R471" s="164" t="str">
        <f t="shared" si="126"/>
        <v>280-329.842179705975i</v>
      </c>
      <c r="S471" s="164" t="str">
        <f t="shared" si="127"/>
        <v>-1088479.19302972i</v>
      </c>
      <c r="T471" s="164" t="str">
        <f t="shared" si="136"/>
        <v>279.830361628352-329.814219465682i</v>
      </c>
      <c r="U471" s="164" t="str">
        <f t="shared" si="128"/>
        <v>-0.496826751716132+0.585570937954733i</v>
      </c>
    </row>
    <row r="472" spans="2:21" x14ac:dyDescent="0.2">
      <c r="B472" s="164">
        <f t="shared" si="137"/>
        <v>3.1699999999999537</v>
      </c>
      <c r="C472" s="164">
        <f t="shared" si="138"/>
        <v>1479.1083881680511</v>
      </c>
      <c r="D472" s="164">
        <f t="shared" si="129"/>
        <v>1.4791083881680511</v>
      </c>
      <c r="E472" s="164">
        <f t="shared" si="130"/>
        <v>28.31289336807798</v>
      </c>
      <c r="F472" s="164">
        <f t="shared" si="131"/>
        <v>-72.914856788323178</v>
      </c>
      <c r="G472" s="164">
        <f t="shared" si="132"/>
        <v>-2.3513048842527571</v>
      </c>
      <c r="H472" s="164">
        <f t="shared" si="133"/>
        <v>130.63845820662758</v>
      </c>
      <c r="I472" s="164">
        <f t="shared" si="134"/>
        <v>25.961588483825224</v>
      </c>
      <c r="J472" s="164">
        <f t="shared" si="135"/>
        <v>57.723601418304398</v>
      </c>
      <c r="K472" s="164" t="str">
        <f t="shared" si="121"/>
        <v>1+0.00042805916696966i</v>
      </c>
      <c r="L472" s="164" t="str">
        <f t="shared" si="122"/>
        <v>1-0.000144119863234503i</v>
      </c>
      <c r="M472" s="164" t="str">
        <f t="shared" si="139"/>
        <v>1.00000006169183+0.000283939303735157i</v>
      </c>
      <c r="N472" s="164" t="str">
        <f t="shared" si="123"/>
        <v>1+3.19472106124996i</v>
      </c>
      <c r="O472" s="164" t="str">
        <f t="shared" si="124"/>
        <v>0.999942274779513+0.00544690821623925i</v>
      </c>
      <c r="P472" s="164" t="str">
        <f t="shared" si="140"/>
        <v>0.982540922382398+3.19998355348854i</v>
      </c>
      <c r="Q472" s="164" t="str">
        <f t="shared" si="125"/>
        <v>7.65042111159216-24.8910460798015i</v>
      </c>
      <c r="R472" s="164" t="str">
        <f t="shared" si="126"/>
        <v>280-326.066507496732i</v>
      </c>
      <c r="S472" s="164" t="str">
        <f t="shared" si="127"/>
        <v>-1076019.47473921i</v>
      </c>
      <c r="T472" s="164" t="str">
        <f t="shared" si="136"/>
        <v>279.830361197297-326.040524329519i</v>
      </c>
      <c r="U472" s="164" t="str">
        <f t="shared" si="128"/>
        <v>-0.496826750950813+0.57887090481481i</v>
      </c>
    </row>
    <row r="473" spans="2:21" x14ac:dyDescent="0.2">
      <c r="B473" s="164">
        <f t="shared" si="137"/>
        <v>3.1749999999999536</v>
      </c>
      <c r="C473" s="164">
        <f t="shared" si="138"/>
        <v>1496.2356560942751</v>
      </c>
      <c r="D473" s="164">
        <f t="shared" si="129"/>
        <v>1.4962356560942751</v>
      </c>
      <c r="E473" s="164">
        <f t="shared" si="130"/>
        <v>28.221732683037036</v>
      </c>
      <c r="F473" s="164">
        <f t="shared" si="131"/>
        <v>-73.105448269693923</v>
      </c>
      <c r="G473" s="164">
        <f t="shared" si="132"/>
        <v>-2.408580561518848</v>
      </c>
      <c r="H473" s="164">
        <f t="shared" si="133"/>
        <v>130.96459431072327</v>
      </c>
      <c r="I473" s="164">
        <f t="shared" si="134"/>
        <v>25.813152121518186</v>
      </c>
      <c r="J473" s="164">
        <f t="shared" si="135"/>
        <v>57.859146041029348</v>
      </c>
      <c r="K473" s="164" t="str">
        <f t="shared" si="121"/>
        <v>1+0.000433015858514116i</v>
      </c>
      <c r="L473" s="164" t="str">
        <f t="shared" si="122"/>
        <v>1-0.000145788692598769i</v>
      </c>
      <c r="M473" s="164" t="str">
        <f t="shared" si="139"/>
        <v>1.00000006312882+0.000287227165915347i</v>
      </c>
      <c r="N473" s="164" t="str">
        <f t="shared" si="123"/>
        <v>1+3.23171418765184i</v>
      </c>
      <c r="O473" s="164" t="str">
        <f t="shared" si="124"/>
        <v>0.999940930186398+0.00550998044078705i</v>
      </c>
      <c r="P473" s="164" t="str">
        <f t="shared" si="140"/>
        <v>0.982134248222222+3.23703327133795i</v>
      </c>
      <c r="Q473" s="164" t="str">
        <f t="shared" si="125"/>
        <v>7.48857174304933-24.65622085288i</v>
      </c>
      <c r="R473" s="164" t="str">
        <f t="shared" si="126"/>
        <v>280-322.334055049874i</v>
      </c>
      <c r="S473" s="164" t="str">
        <f t="shared" si="127"/>
        <v>-1063702.38166458i</v>
      </c>
      <c r="T473" s="164" t="str">
        <f t="shared" si="136"/>
        <v>279.830360756201-322.310045511697i</v>
      </c>
      <c r="U473" s="164" t="str">
        <f t="shared" si="128"/>
        <v>-0.496826750167666+0.572247600386301i</v>
      </c>
    </row>
    <row r="474" spans="2:21" x14ac:dyDescent="0.2">
      <c r="B474" s="164">
        <f t="shared" si="137"/>
        <v>3.1799999999999535</v>
      </c>
      <c r="C474" s="164">
        <f t="shared" si="138"/>
        <v>1513.5612484360479</v>
      </c>
      <c r="D474" s="164">
        <f t="shared" si="129"/>
        <v>1.5135612484360479</v>
      </c>
      <c r="E474" s="164">
        <f t="shared" si="130"/>
        <v>28.130388573133814</v>
      </c>
      <c r="F474" s="164">
        <f t="shared" si="131"/>
        <v>-73.294309636243469</v>
      </c>
      <c r="G474" s="164">
        <f t="shared" si="132"/>
        <v>-2.4652918670556989</v>
      </c>
      <c r="H474" s="164">
        <f t="shared" si="133"/>
        <v>131.29125430324535</v>
      </c>
      <c r="I474" s="164">
        <f t="shared" si="134"/>
        <v>25.665096706078117</v>
      </c>
      <c r="J474" s="164">
        <f t="shared" si="135"/>
        <v>57.996944667001884</v>
      </c>
      <c r="K474" s="164" t="str">
        <f t="shared" si="121"/>
        <v>1+0.000438029945841591i</v>
      </c>
      <c r="L474" s="164" t="str">
        <f t="shared" si="122"/>
        <v>1-0.000147476846096327i</v>
      </c>
      <c r="M474" s="164" t="str">
        <f t="shared" si="139"/>
        <v>1.00000006459927+0.000290553099745264i</v>
      </c>
      <c r="N474" s="164" t="str">
        <f t="shared" si="123"/>
        <v>1+3.26913567426882i</v>
      </c>
      <c r="O474" s="164" t="str">
        <f t="shared" si="124"/>
        <v>0.999939554273686+0.00557378300727408i</v>
      </c>
      <c r="P474" s="164" t="str">
        <f t="shared" si="140"/>
        <v>0.981718101403973+3.27451185199584i</v>
      </c>
      <c r="Q474" s="164" t="str">
        <f t="shared" si="125"/>
        <v>7.32976870611782-24.4225787385314i</v>
      </c>
      <c r="R474" s="164" t="str">
        <f t="shared" si="126"/>
        <v>280-318.644327632874i</v>
      </c>
      <c r="S474" s="164" t="str">
        <f t="shared" si="127"/>
        <v>-1051526.28118848i</v>
      </c>
      <c r="T474" s="164" t="str">
        <f t="shared" si="136"/>
        <v>279.830360304832-318.62228854129i</v>
      </c>
      <c r="U474" s="164" t="str">
        <f t="shared" si="128"/>
        <v>-0.496826749366279+0.565700146757379i</v>
      </c>
    </row>
    <row r="475" spans="2:21" x14ac:dyDescent="0.2">
      <c r="B475" s="164">
        <f t="shared" si="137"/>
        <v>3.1849999999999534</v>
      </c>
      <c r="C475" s="164">
        <f t="shared" si="138"/>
        <v>1531.0874616818667</v>
      </c>
      <c r="D475" s="164">
        <f t="shared" si="129"/>
        <v>1.5310874616818666</v>
      </c>
      <c r="E475" s="164">
        <f t="shared" si="130"/>
        <v>28.038864506887538</v>
      </c>
      <c r="F475" s="164">
        <f t="shared" si="131"/>
        <v>-73.4814503914764</v>
      </c>
      <c r="G475" s="164">
        <f t="shared" si="132"/>
        <v>-2.5214370539970554</v>
      </c>
      <c r="H475" s="164">
        <f t="shared" si="133"/>
        <v>131.61839640400342</v>
      </c>
      <c r="I475" s="164">
        <f t="shared" si="134"/>
        <v>25.517427452890484</v>
      </c>
      <c r="J475" s="164">
        <f t="shared" si="135"/>
        <v>58.136946012527019</v>
      </c>
      <c r="K475" s="164" t="str">
        <f t="shared" si="121"/>
        <v>1+0.000443102093563929i</v>
      </c>
      <c r="L475" s="164" t="str">
        <f t="shared" si="122"/>
        <v>1-0.000149184547490094i</v>
      </c>
      <c r="M475" s="164" t="str">
        <f t="shared" si="139"/>
        <v>1.00000006610399+0.000293917546073835i</v>
      </c>
      <c r="N475" s="164" t="str">
        <f t="shared" si="123"/>
        <v>1+3.30699048127841i</v>
      </c>
      <c r="O475" s="164" t="str">
        <f t="shared" si="124"/>
        <v>0.99993814631185+0.00563832437266141i</v>
      </c>
      <c r="P475" s="164" t="str">
        <f t="shared" si="140"/>
        <v>0.981292261281099+3.31242425609313i</v>
      </c>
      <c r="Q475" s="164" t="str">
        <f t="shared" si="125"/>
        <v>7.17396771352128-24.1901474840771i</v>
      </c>
      <c r="R475" s="164" t="str">
        <f t="shared" si="126"/>
        <v>280-314.996836176357i</v>
      </c>
      <c r="S475" s="164" t="str">
        <f t="shared" si="127"/>
        <v>-1039489.55938198i</v>
      </c>
      <c r="T475" s="164" t="str">
        <f t="shared" si="136"/>
        <v>279.830359842947-314.976764610098i</v>
      </c>
      <c r="U475" s="164" t="str">
        <f t="shared" si="128"/>
        <v>-0.496826748546222+0.559227676070146i</v>
      </c>
    </row>
    <row r="476" spans="2:21" x14ac:dyDescent="0.2">
      <c r="B476" s="164">
        <f t="shared" si="137"/>
        <v>3.1899999999999533</v>
      </c>
      <c r="C476" s="164">
        <f t="shared" si="138"/>
        <v>1548.8166189123158</v>
      </c>
      <c r="D476" s="164">
        <f t="shared" si="129"/>
        <v>1.5488166189123158</v>
      </c>
      <c r="E476" s="164">
        <f t="shared" si="130"/>
        <v>27.947163902254957</v>
      </c>
      <c r="F476" s="164">
        <f t="shared" si="131"/>
        <v>-73.6668802491387</v>
      </c>
      <c r="G476" s="164">
        <f t="shared" si="132"/>
        <v>-2.5770145180889665</v>
      </c>
      <c r="H476" s="164">
        <f t="shared" si="133"/>
        <v>131.94597851811736</v>
      </c>
      <c r="I476" s="164">
        <f t="shared" si="134"/>
        <v>25.370149384165991</v>
      </c>
      <c r="J476" s="164">
        <f t="shared" si="135"/>
        <v>58.279098268978657</v>
      </c>
      <c r="K476" s="164" t="str">
        <f t="shared" si="121"/>
        <v>1+0.000448232973988818i</v>
      </c>
      <c r="L476" s="164" t="str">
        <f t="shared" si="122"/>
        <v>1-0.000150912023134039i</v>
      </c>
      <c r="M476" s="164" t="str">
        <f t="shared" si="139"/>
        <v>1.00000006764375+0.000297320950854779i</v>
      </c>
      <c r="N476" s="164" t="str">
        <f t="shared" si="123"/>
        <v>1+3.3452836262943i</v>
      </c>
      <c r="O476" s="164" t="str">
        <f t="shared" si="124"/>
        <v>0.999936705554369+0.00570361309183711i</v>
      </c>
      <c r="P476" s="164" t="str">
        <f t="shared" si="140"/>
        <v>0.980856502067529+3.35077550151353i</v>
      </c>
      <c r="Q476" s="164" t="str">
        <f t="shared" si="125"/>
        <v>7.02112457500836-23.9589535889283i</v>
      </c>
      <c r="R476" s="164" t="str">
        <f t="shared" si="126"/>
        <v>280-311.391097209282i</v>
      </c>
      <c r="S476" s="164" t="str">
        <f t="shared" si="127"/>
        <v>-1027590.62079063i</v>
      </c>
      <c r="T476" s="164" t="str">
        <f t="shared" si="136"/>
        <v>279.830359370305-311.372990507882i</v>
      </c>
      <c r="U476" s="164" t="str">
        <f t="shared" si="128"/>
        <v>-0.496826747707067+0.552829330405637i</v>
      </c>
    </row>
    <row r="477" spans="2:21" x14ac:dyDescent="0.2">
      <c r="B477" s="164">
        <f t="shared" si="137"/>
        <v>3.1949999999999532</v>
      </c>
      <c r="C477" s="164">
        <f t="shared" si="138"/>
        <v>1566.7510701079816</v>
      </c>
      <c r="D477" s="164">
        <f t="shared" si="129"/>
        <v>1.5667510701079816</v>
      </c>
      <c r="E477" s="164">
        <f t="shared" si="130"/>
        <v>27.855290126760039</v>
      </c>
      <c r="F477" s="164">
        <f t="shared" si="131"/>
        <v>-73.850609123945063</v>
      </c>
      <c r="G477" s="164">
        <f t="shared" si="132"/>
        <v>-2.6320227993523204</v>
      </c>
      <c r="H477" s="164">
        <f t="shared" si="133"/>
        <v>132.27395826235951</v>
      </c>
      <c r="I477" s="164">
        <f t="shared" si="134"/>
        <v>25.223267327407719</v>
      </c>
      <c r="J477" s="164">
        <f t="shared" si="135"/>
        <v>58.423349138414451</v>
      </c>
      <c r="K477" s="164" t="str">
        <f t="shared" si="121"/>
        <v>1+0.000453423267208899i</v>
      </c>
      <c r="L477" s="164" t="str">
        <f t="shared" si="122"/>
        <v>1-0.000152659502003188i</v>
      </c>
      <c r="M477" s="164" t="str">
        <f t="shared" si="139"/>
        <v>1.00000006921937+0.000300763765205711i</v>
      </c>
      <c r="N477" s="164" t="str">
        <f t="shared" si="123"/>
        <v>1+3.38402018503136i</v>
      </c>
      <c r="O477" s="164" t="str">
        <f t="shared" si="124"/>
        <v>0.999935231237335+0.0057696578187502i</v>
      </c>
      <c r="P477" s="164" t="str">
        <f t="shared" si="140"/>
        <v>0.98041059271796+3.38957066404989i</v>
      </c>
      <c r="Q477" s="164" t="str">
        <f t="shared" si="125"/>
        <v>6.87119522382065-23.729022329359i</v>
      </c>
      <c r="R477" s="164" t="str">
        <f t="shared" si="126"/>
        <v>280-307.826632794856i</v>
      </c>
      <c r="S477" s="164" t="str">
        <f t="shared" si="127"/>
        <v>-1015827.88822302i</v>
      </c>
      <c r="T477" s="164" t="str">
        <f t="shared" si="136"/>
        <v>279.830358886656-307.810488558286i</v>
      </c>
      <c r="U477" s="164" t="str">
        <f t="shared" si="128"/>
        <v>-0.496826746848369+0.546504261670062i</v>
      </c>
    </row>
    <row r="478" spans="2:21" x14ac:dyDescent="0.2">
      <c r="B478" s="164">
        <f t="shared" si="137"/>
        <v>3.1999999999999531</v>
      </c>
      <c r="C478" s="164">
        <f t="shared" si="138"/>
        <v>1584.893192460944</v>
      </c>
      <c r="D478" s="164">
        <f t="shared" si="129"/>
        <v>1.584893192460944</v>
      </c>
      <c r="E478" s="164">
        <f t="shared" si="130"/>
        <v>27.763246497652471</v>
      </c>
      <c r="F478" s="164">
        <f t="shared" si="131"/>
        <v>-74.032647122495035</v>
      </c>
      <c r="G478" s="164">
        <f t="shared" si="132"/>
        <v>-2.6864605836015993</v>
      </c>
      <c r="H478" s="164">
        <f t="shared" si="133"/>
        <v>132.60229299194975</v>
      </c>
      <c r="I478" s="164">
        <f t="shared" si="134"/>
        <v>25.076785914050873</v>
      </c>
      <c r="J478" s="164">
        <f t="shared" si="135"/>
        <v>58.569645869454718</v>
      </c>
      <c r="K478" s="164" t="str">
        <f t="shared" si="121"/>
        <v>1+0.000458673661191919i</v>
      </c>
      <c r="L478" s="164" t="str">
        <f t="shared" si="122"/>
        <v>1-0.000154427215723973i</v>
      </c>
      <c r="M478" s="164" t="str">
        <f t="shared" si="139"/>
        <v>1.0000000708317+0.000304246445467946i</v>
      </c>
      <c r="N478" s="164" t="str">
        <f t="shared" si="123"/>
        <v>1+3.4232052919785i</v>
      </c>
      <c r="O478" s="164" t="str">
        <f t="shared" si="124"/>
        <v>0.999933722579047+0.00583646730755768i</v>
      </c>
      <c r="P478" s="164" t="str">
        <f t="shared" si="140"/>
        <v>0.979954296805356+3.42881487806791i</v>
      </c>
      <c r="Q478" s="164" t="str">
        <f t="shared" si="125"/>
        <v>6.7241357419258-23.5003777834726i</v>
      </c>
      <c r="R478" s="164" t="str">
        <f t="shared" si="126"/>
        <v>280-304.30297046718i</v>
      </c>
      <c r="S478" s="164" t="str">
        <f t="shared" si="127"/>
        <v>-1004199.80254169i</v>
      </c>
      <c r="T478" s="164" t="str">
        <f t="shared" si="136"/>
        <v>279.830358391736-304.288786555528i</v>
      </c>
      <c r="U478" s="164" t="str">
        <f t="shared" si="128"/>
        <v>-0.49682674596966+0.540251631482398i</v>
      </c>
    </row>
    <row r="479" spans="2:21" x14ac:dyDescent="0.2">
      <c r="B479" s="164">
        <f t="shared" si="137"/>
        <v>3.204999999999953</v>
      </c>
      <c r="C479" s="164">
        <f t="shared" si="138"/>
        <v>1603.2453906898686</v>
      </c>
      <c r="D479" s="164">
        <f t="shared" si="129"/>
        <v>1.6032453906898687</v>
      </c>
      <c r="E479" s="164">
        <f t="shared" si="130"/>
        <v>27.671036282094178</v>
      </c>
      <c r="F479" s="164">
        <f t="shared" si="131"/>
        <v>-74.21300453437911</v>
      </c>
      <c r="G479" s="164">
        <f t="shared" si="132"/>
        <v>-2.7403267038163319</v>
      </c>
      <c r="H479" s="164">
        <f t="shared" si="133"/>
        <v>132.93093982776506</v>
      </c>
      <c r="I479" s="164">
        <f t="shared" si="134"/>
        <v>24.930709578277845</v>
      </c>
      <c r="J479" s="164">
        <f t="shared" si="135"/>
        <v>58.717935293385949</v>
      </c>
      <c r="K479" s="164" t="str">
        <f t="shared" si="121"/>
        <v>1+0.00046398485187191i</v>
      </c>
      <c r="L479" s="164" t="str">
        <f t="shared" si="122"/>
        <v>1-0.000156215398604932i</v>
      </c>
      <c r="M479" s="164" t="str">
        <f t="shared" si="139"/>
        <v>1.00000007248158+0.000307769453266978i</v>
      </c>
      <c r="N479" s="164" t="str">
        <f t="shared" si="123"/>
        <v>1+3.46284414107921i</v>
      </c>
      <c r="O479" s="164" t="str">
        <f t="shared" si="124"/>
        <v>0.999932178779592+0.00590405041378493i</v>
      </c>
      <c r="P479" s="164" t="str">
        <f t="shared" si="140"/>
        <v>0.97948737239558+3.46851333717726i</v>
      </c>
      <c r="Q479" s="164" t="str">
        <f t="shared" si="125"/>
        <v>6.57990238404116-23.2730428563196i</v>
      </c>
      <c r="R479" s="164" t="str">
        <f t="shared" si="126"/>
        <v>280-300.81964316863i</v>
      </c>
      <c r="S479" s="164" t="str">
        <f t="shared" si="127"/>
        <v>-992704.822456476i</v>
      </c>
      <c r="T479" s="164" t="str">
        <f t="shared" si="136"/>
        <v>279.830357885291-300.807417701831i</v>
      </c>
      <c r="U479" s="164" t="str">
        <f t="shared" si="128"/>
        <v>-0.496826745070489+0.534070611063301i</v>
      </c>
    </row>
    <row r="480" spans="2:21" x14ac:dyDescent="0.2">
      <c r="B480" s="164">
        <f t="shared" si="137"/>
        <v>3.2099999999999529</v>
      </c>
      <c r="C480" s="164">
        <f t="shared" si="138"/>
        <v>1621.810097358755</v>
      </c>
      <c r="D480" s="164">
        <f t="shared" si="129"/>
        <v>1.621810097358755</v>
      </c>
      <c r="E480" s="164">
        <f t="shared" si="130"/>
        <v>27.578662697373591</v>
      </c>
      <c r="F480" s="164">
        <f t="shared" si="131"/>
        <v>-74.391691823475497</v>
      </c>
      <c r="G480" s="164">
        <f t="shared" si="132"/>
        <v>-2.793620141364404</v>
      </c>
      <c r="H480" s="164">
        <f t="shared" si="133"/>
        <v>133.25985568392147</v>
      </c>
      <c r="I480" s="164">
        <f t="shared" si="134"/>
        <v>24.785042556009188</v>
      </c>
      <c r="J480" s="164">
        <f t="shared" si="135"/>
        <v>58.868163860445975</v>
      </c>
      <c r="K480" s="164" t="str">
        <f t="shared" si="121"/>
        <v>1+0.000469357543241447i</v>
      </c>
      <c r="L480" s="164" t="str">
        <f t="shared" si="122"/>
        <v>1-0.00015802428766777i</v>
      </c>
      <c r="M480" s="164" t="str">
        <f t="shared" si="139"/>
        <v>1.00000007416989+0.000311333255573677i</v>
      </c>
      <c r="N480" s="164" t="str">
        <f t="shared" si="123"/>
        <v>1+3.50294198641999i</v>
      </c>
      <c r="O480" s="164" t="str">
        <f t="shared" si="124"/>
        <v>0.999930599020428+0.00597241609549949i</v>
      </c>
      <c r="P480" s="164" t="str">
        <f t="shared" si="140"/>
        <v>0.979009571919132+3.50867129491025i</v>
      </c>
      <c r="Q480" s="164" t="str">
        <f t="shared" si="125"/>
        <v>6.43845160047431-23.0470393051278i</v>
      </c>
      <c r="R480" s="164" t="str">
        <f t="shared" si="126"/>
        <v>280-297.376189187945i</v>
      </c>
      <c r="S480" s="164" t="str">
        <f t="shared" si="127"/>
        <v>-981341.424320221i</v>
      </c>
      <c r="T480" s="164" t="str">
        <f t="shared" si="136"/>
        <v>279.830357367049-297.365920545519i</v>
      </c>
      <c r="U480" s="164" t="str">
        <f t="shared" si="128"/>
        <v>-0.496826744150372+0.527960381125201i</v>
      </c>
    </row>
    <row r="481" spans="2:21" x14ac:dyDescent="0.2">
      <c r="B481" s="164">
        <f t="shared" si="137"/>
        <v>3.2149999999999528</v>
      </c>
      <c r="C481" s="164">
        <f t="shared" si="138"/>
        <v>1640.5897731993621</v>
      </c>
      <c r="D481" s="164">
        <f t="shared" si="129"/>
        <v>1.6405897731993622</v>
      </c>
      <c r="E481" s="164">
        <f t="shared" si="130"/>
        <v>27.486128911144792</v>
      </c>
      <c r="F481" s="164">
        <f t="shared" si="131"/>
        <v>-74.568719619439008</v>
      </c>
      <c r="G481" s="164">
        <f t="shared" si="132"/>
        <v>-2.8463400270715971</v>
      </c>
      <c r="H481" s="164">
        <f t="shared" si="133"/>
        <v>133.5889972956854</v>
      </c>
      <c r="I481" s="164">
        <f t="shared" si="134"/>
        <v>24.639788884073194</v>
      </c>
      <c r="J481" s="164">
        <f t="shared" si="135"/>
        <v>59.020277676246394</v>
      </c>
      <c r="K481" s="164" t="str">
        <f t="shared" si="121"/>
        <v>1+0.000474792447444949i</v>
      </c>
      <c r="L481" s="164" t="str">
        <f t="shared" si="122"/>
        <v>1-0.000159854122678771i</v>
      </c>
      <c r="M481" s="164" t="str">
        <f t="shared" si="139"/>
        <v>1.00000007589753+0.000314938324766178i</v>
      </c>
      <c r="N481" s="164" t="str">
        <f t="shared" si="123"/>
        <v>1+3.54350414292682i</v>
      </c>
      <c r="O481" s="164" t="str">
        <f t="shared" si="124"/>
        <v>0.999928982463947+0.00604157341449841i</v>
      </c>
      <c r="P481" s="164" t="str">
        <f t="shared" si="140"/>
        <v>0.978520642039875+3.54929406540809i</v>
      </c>
      <c r="Q481" s="164" t="str">
        <f t="shared" si="125"/>
        <v>6.29974005880537-22.822387764601i</v>
      </c>
      <c r="R481" s="164" t="str">
        <f t="shared" si="126"/>
        <v>280-293.97215209903i</v>
      </c>
      <c r="S481" s="164" t="str">
        <f t="shared" si="127"/>
        <v>-970108.101926803i</v>
      </c>
      <c r="T481" s="164" t="str">
        <f t="shared" si="136"/>
        <v>279.830356836736-293.963838919873i</v>
      </c>
      <c r="U481" s="164" t="str">
        <f t="shared" si="128"/>
        <v>-0.496826743208824+0.521920131763741i</v>
      </c>
    </row>
    <row r="482" spans="2:21" x14ac:dyDescent="0.2">
      <c r="B482" s="164">
        <f t="shared" si="137"/>
        <v>3.2199999999999527</v>
      </c>
      <c r="C482" s="164">
        <f t="shared" si="138"/>
        <v>1659.5869074373813</v>
      </c>
      <c r="D482" s="164">
        <f t="shared" si="129"/>
        <v>1.6595869074373812</v>
      </c>
      <c r="E482" s="164">
        <f t="shared" si="130"/>
        <v>27.393438041691041</v>
      </c>
      <c r="F482" s="164">
        <f t="shared" si="131"/>
        <v>-74.744098709381745</v>
      </c>
      <c r="G482" s="164">
        <f t="shared" si="132"/>
        <v>-2.8984856421371719</v>
      </c>
      <c r="H482" s="164">
        <f t="shared" si="133"/>
        <v>133.91832124767117</v>
      </c>
      <c r="I482" s="164">
        <f t="shared" si="134"/>
        <v>24.49495239955387</v>
      </c>
      <c r="J482" s="164">
        <f t="shared" si="135"/>
        <v>59.174222538289428</v>
      </c>
      <c r="K482" s="164" t="str">
        <f t="shared" si="121"/>
        <v>1+0.000480290284873083i</v>
      </c>
      <c r="L482" s="164" t="str">
        <f t="shared" si="122"/>
        <v>1-0.000161705146180587i</v>
      </c>
      <c r="M482" s="164" t="str">
        <f t="shared" si="139"/>
        <v>1.00000007766541+0.000318585138692496i</v>
      </c>
      <c r="N482" s="164" t="str">
        <f t="shared" si="123"/>
        <v>1+3.5845359870696i</v>
      </c>
      <c r="O482" s="164" t="str">
        <f t="shared" si="124"/>
        <v>0.999927328253028+0.00611153153750941i</v>
      </c>
      <c r="P482" s="164" t="str">
        <f t="shared" si="140"/>
        <v>0.978020323520715+3.59038702411485i</v>
      </c>
      <c r="Q482" s="164" t="str">
        <f t="shared" si="125"/>
        <v>6.16372466443884-22.5991077722508i</v>
      </c>
      <c r="R482" s="164" t="str">
        <f t="shared" si="126"/>
        <v>280-290.607080700457i</v>
      </c>
      <c r="S482" s="164" t="str">
        <f t="shared" si="127"/>
        <v>-959003.366311504i</v>
      </c>
      <c r="T482" s="164" t="str">
        <f t="shared" si="136"/>
        <v>279.830356294069-290.60072188266i</v>
      </c>
      <c r="U482" s="164" t="str">
        <f t="shared" si="128"/>
        <v>-0.496826742245343+0.515949062350413i</v>
      </c>
    </row>
    <row r="483" spans="2:21" x14ac:dyDescent="0.2">
      <c r="B483" s="164">
        <f t="shared" si="137"/>
        <v>3.2249999999999526</v>
      </c>
      <c r="C483" s="164">
        <f t="shared" si="138"/>
        <v>1678.8040181223789</v>
      </c>
      <c r="D483" s="164">
        <f t="shared" si="129"/>
        <v>1.6788040181223789</v>
      </c>
      <c r="E483" s="164">
        <f t="shared" si="130"/>
        <v>27.300593158211562</v>
      </c>
      <c r="F483" s="164">
        <f t="shared" si="131"/>
        <v>-74.917840029745804</v>
      </c>
      <c r="G483" s="164">
        <f t="shared" si="132"/>
        <v>-2.9500564188924496</v>
      </c>
      <c r="H483" s="164">
        <f t="shared" si="133"/>
        <v>134.24778400228101</v>
      </c>
      <c r="I483" s="164">
        <f t="shared" si="134"/>
        <v>24.350536739319111</v>
      </c>
      <c r="J483" s="164">
        <f t="shared" si="135"/>
        <v>59.329943972535204</v>
      </c>
      <c r="K483" s="164" t="str">
        <f t="shared" si="121"/>
        <v>1+0.000485851784258245i</v>
      </c>
      <c r="L483" s="164" t="str">
        <f t="shared" si="122"/>
        <v>1-0.000163577603524375i</v>
      </c>
      <c r="M483" s="164" t="str">
        <f t="shared" si="139"/>
        <v>1.00000007947447+0.00032227418073387i</v>
      </c>
      <c r="N483" s="164" t="str">
        <f t="shared" si="123"/>
        <v>1+3.62604295757483i</v>
      </c>
      <c r="O483" s="164" t="str">
        <f t="shared" si="124"/>
        <v>0.999925635510587+0.00618229973740593i</v>
      </c>
      <c r="P483" s="164" t="str">
        <f t="shared" si="140"/>
        <v>0.97750835108615+3.63195560847911i</v>
      </c>
      <c r="Q483" s="164" t="str">
        <f t="shared" si="125"/>
        <v>6.03036258005253-22.3772177937262i</v>
      </c>
      <c r="R483" s="164" t="str">
        <f t="shared" si="126"/>
        <v>280-287.280528955656i</v>
      </c>
      <c r="S483" s="164" t="str">
        <f t="shared" si="127"/>
        <v>-948025.745553661i</v>
      </c>
      <c r="T483" s="164" t="str">
        <f t="shared" si="136"/>
        <v>279.830355738763-287.276123656356i</v>
      </c>
      <c r="U483" s="164" t="str">
        <f t="shared" si="128"/>
        <v>-0.496826741259421+0.510046381426426i</v>
      </c>
    </row>
    <row r="484" spans="2:21" x14ac:dyDescent="0.2">
      <c r="B484" s="164">
        <f t="shared" si="137"/>
        <v>3.2299999999999525</v>
      </c>
      <c r="C484" s="164">
        <f t="shared" si="138"/>
        <v>1698.2436524615591</v>
      </c>
      <c r="D484" s="164">
        <f t="shared" si="129"/>
        <v>1.6982436524615592</v>
      </c>
      <c r="E484" s="164">
        <f t="shared" si="130"/>
        <v>27.207597281129733</v>
      </c>
      <c r="F484" s="164">
        <f t="shared" si="131"/>
        <v>-75.089954658368612</v>
      </c>
      <c r="G484" s="164">
        <f t="shared" si="132"/>
        <v>-3.0010519414008079</v>
      </c>
      <c r="H484" s="164">
        <f t="shared" si="133"/>
        <v>134.5773419283384</v>
      </c>
      <c r="I484" s="164">
        <f t="shared" si="134"/>
        <v>24.206545339728926</v>
      </c>
      <c r="J484" s="164">
        <f t="shared" si="135"/>
        <v>59.487387269969787</v>
      </c>
      <c r="K484" s="164" t="str">
        <f t="shared" si="121"/>
        <v>1+0.000491477682771153i</v>
      </c>
      <c r="L484" s="164" t="str">
        <f t="shared" si="122"/>
        <v>1-0.000165471742902329i</v>
      </c>
      <c r="M484" s="164" t="str">
        <f t="shared" si="139"/>
        <v>1.00000008132567+0.000326005939868824i</v>
      </c>
      <c r="N484" s="164" t="str">
        <f t="shared" si="123"/>
        <v>1+3.66803055614649i</v>
      </c>
      <c r="O484" s="164" t="str">
        <f t="shared" si="124"/>
        <v>0.999923903339109+0.0062538873944362i</v>
      </c>
      <c r="P484" s="164" t="str">
        <f t="shared" si="140"/>
        <v>0.976984453281618+3.67400531866356i</v>
      </c>
      <c r="Q484" s="164" t="str">
        <f t="shared" si="125"/>
        <v>5.89961124397073-22.1567352481059i</v>
      </c>
      <c r="R484" s="164" t="str">
        <f t="shared" si="126"/>
        <v>280-283.992055933796i</v>
      </c>
      <c r="S484" s="164" t="str">
        <f t="shared" si="127"/>
        <v>-937173.784581523i</v>
      </c>
      <c r="T484" s="164" t="str">
        <f t="shared" si="136"/>
        <v>279.830355170521-283.989603569067i</v>
      </c>
      <c r="U484" s="164" t="str">
        <f t="shared" si="128"/>
        <v>-0.496826740250531+0.504211306597819i</v>
      </c>
    </row>
    <row r="485" spans="2:21" x14ac:dyDescent="0.2">
      <c r="B485" s="164">
        <f t="shared" si="137"/>
        <v>3.2349999999999524</v>
      </c>
      <c r="C485" s="164">
        <f t="shared" si="138"/>
        <v>1717.9083871574007</v>
      </c>
      <c r="D485" s="164">
        <f t="shared" si="129"/>
        <v>1.7179083871574008</v>
      </c>
      <c r="E485" s="164">
        <f t="shared" si="130"/>
        <v>27.114453382421861</v>
      </c>
      <c r="F485" s="164">
        <f t="shared" si="131"/>
        <v>-75.260453806739307</v>
      </c>
      <c r="G485" s="164">
        <f t="shared" si="132"/>
        <v>-3.0514719458978745</v>
      </c>
      <c r="H485" s="164">
        <f t="shared" si="133"/>
        <v>134.90695132987548</v>
      </c>
      <c r="I485" s="164">
        <f t="shared" si="134"/>
        <v>24.062981436523987</v>
      </c>
      <c r="J485" s="164">
        <f t="shared" si="135"/>
        <v>59.646497523136176</v>
      </c>
      <c r="K485" s="164" t="str">
        <f t="shared" si="121"/>
        <v>1+0.000497168726118562i</v>
      </c>
      <c r="L485" s="164" t="str">
        <f t="shared" si="122"/>
        <v>1-0.000167387815380572i</v>
      </c>
      <c r="M485" s="164" t="str">
        <f t="shared" si="139"/>
        <v>1.00000008321999+0.00032978091073799i</v>
      </c>
      <c r="N485" s="164" t="str">
        <f t="shared" si="123"/>
        <v>1+3.7105043481953i</v>
      </c>
      <c r="O485" s="164" t="str">
        <f t="shared" si="124"/>
        <v>0.999922130820174+0.00632630399746663i</v>
      </c>
      <c r="P485" s="164" t="str">
        <f t="shared" si="140"/>
        <v>0.976448352329569+3.71654171826243i</v>
      </c>
      <c r="Q485" s="164" t="str">
        <f t="shared" si="125"/>
        <v>5.77142838749073-21.9376765331225i</v>
      </c>
      <c r="R485" s="164" t="str">
        <f t="shared" si="126"/>
        <v>280-280.74122575134i</v>
      </c>
      <c r="S485" s="164" t="str">
        <f t="shared" si="127"/>
        <v>-926446.04497942i</v>
      </c>
      <c r="T485" s="164" t="str">
        <f t="shared" si="136"/>
        <v>279.830354589045-280.740725996117i</v>
      </c>
      <c r="U485" s="164" t="str">
        <f t="shared" si="128"/>
        <v>-0.496826739218146+0.498443064431746i</v>
      </c>
    </row>
    <row r="486" spans="2:21" x14ac:dyDescent="0.2">
      <c r="B486" s="164">
        <f t="shared" si="137"/>
        <v>3.2399999999999523</v>
      </c>
      <c r="C486" s="164">
        <f t="shared" si="138"/>
        <v>1737.8008287491859</v>
      </c>
      <c r="D486" s="164">
        <f t="shared" si="129"/>
        <v>1.737800828749186</v>
      </c>
      <c r="E486" s="164">
        <f t="shared" si="130"/>
        <v>27.02116438596541</v>
      </c>
      <c r="F486" s="164">
        <f t="shared" si="131"/>
        <v>-75.429348812446563</v>
      </c>
      <c r="G486" s="164">
        <f t="shared" si="132"/>
        <v>-3.10131632107122</v>
      </c>
      <c r="H486" s="164">
        <f t="shared" si="133"/>
        <v>135.23656847502099</v>
      </c>
      <c r="I486" s="164">
        <f t="shared" si="134"/>
        <v>23.91984806489419</v>
      </c>
      <c r="J486" s="164">
        <f t="shared" si="135"/>
        <v>59.807219662574425</v>
      </c>
      <c r="K486" s="164" t="str">
        <f t="shared" ref="K486:K549" si="141">COMPLEX(1,2*PI()*C486*esr*Cout)</f>
        <v>1+0.000502925668642104i</v>
      </c>
      <c r="L486" s="164" t="str">
        <f t="shared" ref="L486:L549" si="142">COMPLEX(1,-2*PI()*C486*(1-Dmax)^2*Lout*10^-6/Req)</f>
        <v>1-0.000169326074932436i</v>
      </c>
      <c r="M486" s="164" t="str">
        <f t="shared" si="139"/>
        <v>1.00000008515843+0.000333599593709668i</v>
      </c>
      <c r="N486" s="164" t="str">
        <f t="shared" ref="N486:N549" si="143">COMPLEX(1,2*PI()*C486*(Rd+Rs+esr)*Req*Cout/(Req+Rd+Rs))</f>
        <v>1+3.75346996357638i</v>
      </c>
      <c r="O486" s="164" t="str">
        <f t="shared" ref="O486:O549" si="144">IMSUM(COMPLEX(1,2*PI()*C486/(Qd*ws)),IMPRODUCT(COMPLEX(0,2*PI()*C486/ws),COMPLEX(0,2*PI()*C486/ws)))</f>
        <v>0.99992031701397+0.0063995591452395i</v>
      </c>
      <c r="P486" s="164" t="str">
        <f t="shared" si="140"/>
        <v>0.975899763982183+3.75957043502695i</v>
      </c>
      <c r="Q486" s="164" t="str">
        <f t="shared" ref="Q486:Q549" si="145">IMPRODUCT(Ap,IMDIV(M486,P486))</f>
        <v>5.64577205119067-21.720057050289i</v>
      </c>
      <c r="R486" s="164" t="str">
        <f t="shared" ref="R486:R549" si="146">IMSUM(Rz*10^3,IMDIV(1,COMPLEX(0,(2*PI()*C486*Cz*10^-9))))</f>
        <v>280-277.52760751427i</v>
      </c>
      <c r="S486" s="164" t="str">
        <f t="shared" ref="S486:S549" si="147">IMDIV(1,COMPLEX(0,(2*PI()*C486*Cp*10^-12)))</f>
        <v>-915841.10479709i</v>
      </c>
      <c r="T486" s="164" t="str">
        <f t="shared" si="136"/>
        <v>279.830353994023-277.529060302303i</v>
      </c>
      <c r="U486" s="164" t="str">
        <f t="shared" ref="U486:U549" si="148">IMPRODUCT(-Rs*g/(Rs+Rd),T486)</f>
        <v>-0.49682673816171+0.492740890353956i</v>
      </c>
    </row>
    <row r="487" spans="2:21" x14ac:dyDescent="0.2">
      <c r="B487" s="164">
        <f t="shared" si="137"/>
        <v>3.2449999999999521</v>
      </c>
      <c r="C487" s="164">
        <f t="shared" si="138"/>
        <v>1757.9236139585007</v>
      </c>
      <c r="D487" s="164">
        <f t="shared" ref="D487:D550" si="149">C487/1000</f>
        <v>1.7579236139585006</v>
      </c>
      <c r="E487" s="164">
        <f t="shared" ref="E487:E550" si="150">20*LOG(IMABS(Q487))</f>
        <v>26.927733167905416</v>
      </c>
      <c r="F487" s="164">
        <f t="shared" ref="F487:F550" si="151">IF(180/PI()*IMARGUMENT(Q487)&gt;0,180/PI()*IMARGUMENT(Q487)-360,180/PI()*IMARGUMENT(Q487))</f>
        <v>-75.596651131816358</v>
      </c>
      <c r="G487" s="164">
        <f t="shared" ref="G487:G550" si="152">20*LOG(IMABS(U487))</f>
        <v>-3.1505851081781193</v>
      </c>
      <c r="H487" s="164">
        <f t="shared" ref="H487:H550" si="153">180/PI()*IMARGUMENT(U487)</f>
        <v>135.5661496249493</v>
      </c>
      <c r="I487" s="164">
        <f t="shared" ref="I487:I550" si="154">E487+G487</f>
        <v>23.777148059727296</v>
      </c>
      <c r="J487" s="164">
        <f t="shared" ref="J487:J550" si="155">F487+H487</f>
        <v>59.969498493132946</v>
      </c>
      <c r="K487" s="164" t="str">
        <f t="shared" si="141"/>
        <v>1+0.000508749273418274i</v>
      </c>
      <c r="L487" s="164" t="str">
        <f t="shared" si="142"/>
        <v>1-0.000171286778472124i</v>
      </c>
      <c r="M487" s="164" t="str">
        <f t="shared" si="139"/>
        <v>1.00000008714202+0.00033746249494615i</v>
      </c>
      <c r="N487" s="164" t="str">
        <f t="shared" si="143"/>
        <v>1+3.79693309733552i</v>
      </c>
      <c r="O487" s="164" t="str">
        <f t="shared" si="144"/>
        <v>0.999918460958791+0.00647366254764532i</v>
      </c>
      <c r="P487" s="164" t="str">
        <f t="shared" si="140"/>
        <v>0.975338397370655+3.80309716159887i</v>
      </c>
      <c r="Q487" s="164" t="str">
        <f t="shared" si="145"/>
        <v>5.52260060024782-21.5038912298992i</v>
      </c>
      <c r="R487" s="164" t="str">
        <f t="shared" si="146"/>
        <v>280-274.350775260968i</v>
      </c>
      <c r="S487" s="164" t="str">
        <f t="shared" si="147"/>
        <v>-905357.558361193i</v>
      </c>
      <c r="T487" s="164" t="str">
        <f t="shared" ref="T487:T550" si="156">IMDIV(IMPRODUCT(R487,S487),IMSUM(R487,S487))</f>
        <v>279.830353385142-274.354180784813i</v>
      </c>
      <c r="U487" s="164" t="str">
        <f t="shared" si="148"/>
        <v>-0.496826737080668+0.487104028547447i</v>
      </c>
    </row>
    <row r="488" spans="2:21" x14ac:dyDescent="0.2">
      <c r="B488" s="164">
        <f t="shared" ref="B488:B551" si="157">B487+0.005</f>
        <v>3.249999999999952</v>
      </c>
      <c r="C488" s="164">
        <f t="shared" ref="C488:C551" si="158">10^B488</f>
        <v>1778.2794100387271</v>
      </c>
      <c r="D488" s="164">
        <f t="shared" si="149"/>
        <v>1.7782794100387271</v>
      </c>
      <c r="E488" s="164">
        <f t="shared" si="150"/>
        <v>26.834162557037825</v>
      </c>
      <c r="F488" s="164">
        <f t="shared" si="151"/>
        <v>-75.762372332739133</v>
      </c>
      <c r="G488" s="164">
        <f t="shared" si="152"/>
        <v>-3.1992785010019045</v>
      </c>
      <c r="H488" s="164">
        <f t="shared" si="153"/>
        <v>135.89565106283672</v>
      </c>
      <c r="I488" s="164">
        <f t="shared" si="154"/>
        <v>23.634884056035922</v>
      </c>
      <c r="J488" s="164">
        <f t="shared" si="155"/>
        <v>60.133278730097587</v>
      </c>
      <c r="K488" s="164" t="str">
        <f t="shared" si="141"/>
        <v>1+0.000514640312359577i</v>
      </c>
      <c r="L488" s="164" t="str">
        <f t="shared" si="142"/>
        <v>1-0.000173270185888767i</v>
      </c>
      <c r="M488" s="164" t="str">
        <f t="shared" ref="M488:M551" si="159">IMPRODUCT(K488,L488)</f>
        <v>1.00000008917182+0.00034137012647081i</v>
      </c>
      <c r="N488" s="164" t="str">
        <f t="shared" si="143"/>
        <v>1+3.84089951046401i</v>
      </c>
      <c r="O488" s="164" t="str">
        <f t="shared" si="144"/>
        <v>0.999916561670534+0.00654862402700979i</v>
      </c>
      <c r="P488" s="164" t="str">
        <f t="shared" ref="P488:P551" si="160">IMPRODUCT(N488,O488)</f>
        <v>0.974763954850979+3.84712765625222i</v>
      </c>
      <c r="Q488" s="164" t="str">
        <f t="shared" si="145"/>
        <v>5.4018727387957-21.2891925558755i</v>
      </c>
      <c r="R488" s="164" t="str">
        <f t="shared" si="146"/>
        <v>280-271.21030790576i</v>
      </c>
      <c r="S488" s="164" t="str">
        <f t="shared" si="147"/>
        <v>-894994.01608901i</v>
      </c>
      <c r="T488" s="164" t="str">
        <f t="shared" si="156"/>
        <v>279.830352762078-271.215666616807i</v>
      </c>
      <c r="U488" s="164" t="str">
        <f t="shared" si="148"/>
        <v>-0.496826735974445+0.481531731852293i</v>
      </c>
    </row>
    <row r="489" spans="2:21" x14ac:dyDescent="0.2">
      <c r="B489" s="164">
        <f t="shared" si="157"/>
        <v>3.2549999999999519</v>
      </c>
      <c r="C489" s="164">
        <f t="shared" si="158"/>
        <v>1798.8709151285898</v>
      </c>
      <c r="D489" s="164">
        <f t="shared" si="149"/>
        <v>1.7988709151285898</v>
      </c>
      <c r="E489" s="164">
        <f t="shared" si="150"/>
        <v>26.740455335208736</v>
      </c>
      <c r="F489" s="164">
        <f t="shared" si="151"/>
        <v>-75.926524087684598</v>
      </c>
      <c r="G489" s="164">
        <f t="shared" si="152"/>
        <v>-3.2473968456466178</v>
      </c>
      <c r="H489" s="164">
        <f t="shared" si="153"/>
        <v>136.22502912278381</v>
      </c>
      <c r="I489" s="164">
        <f t="shared" si="154"/>
        <v>23.493058489562117</v>
      </c>
      <c r="J489" s="164">
        <f t="shared" si="155"/>
        <v>60.298505035099211</v>
      </c>
      <c r="K489" s="164" t="str">
        <f t="shared" si="141"/>
        <v>1+0.000520599566316845i</v>
      </c>
      <c r="L489" s="164" t="str">
        <f t="shared" si="142"/>
        <v>1-0.00017527656008087i</v>
      </c>
      <c r="M489" s="164" t="str">
        <f t="shared" si="159"/>
        <v>1.0000000912489+0.000345323006235975i</v>
      </c>
      <c r="N489" s="164" t="str">
        <f t="shared" si="143"/>
        <v>1+3.88537503066229i</v>
      </c>
      <c r="O489" s="164" t="str">
        <f t="shared" si="144"/>
        <v>0.999914618142169+0.00662445351939582i</v>
      </c>
      <c r="P489" s="164" t="str">
        <f t="shared" si="160"/>
        <v>0.974176131846126+3.8916677436432i</v>
      </c>
      <c r="Q489" s="164" t="str">
        <f t="shared" si="145"/>
        <v>5.28354752334921-21.0759735904399i</v>
      </c>
      <c r="R489" s="164" t="str">
        <f t="shared" si="146"/>
        <v>280-268.1057891831i</v>
      </c>
      <c r="S489" s="164" t="str">
        <f t="shared" si="147"/>
        <v>-884749.104304228i</v>
      </c>
      <c r="T489" s="164" t="str">
        <f t="shared" si="156"/>
        <v>279.830352124501-268.113101791632i</v>
      </c>
      <c r="U489" s="164" t="str">
        <f t="shared" si="148"/>
        <v>-0.496826734842454+0.476023261666603i</v>
      </c>
    </row>
    <row r="490" spans="2:21" x14ac:dyDescent="0.2">
      <c r="B490" s="164">
        <f t="shared" si="157"/>
        <v>3.2599999999999518</v>
      </c>
      <c r="C490" s="164">
        <f t="shared" si="158"/>
        <v>1819.7008586097829</v>
      </c>
      <c r="D490" s="164">
        <f t="shared" si="149"/>
        <v>1.8197008586097829</v>
      </c>
      <c r="E490" s="164">
        <f t="shared" si="150"/>
        <v>26.646614237728748</v>
      </c>
      <c r="F490" s="164">
        <f t="shared" si="151"/>
        <v>-76.089118166903404</v>
      </c>
      <c r="G490" s="164">
        <f t="shared" si="152"/>
        <v>-3.2949406401705068</v>
      </c>
      <c r="H490" s="164">
        <f t="shared" si="153"/>
        <v>136.55424021865443</v>
      </c>
      <c r="I490" s="164">
        <f t="shared" si="154"/>
        <v>23.351673597558243</v>
      </c>
      <c r="J490" s="164">
        <f t="shared" si="155"/>
        <v>60.465122051751024</v>
      </c>
      <c r="K490" s="164" t="str">
        <f t="shared" si="141"/>
        <v>1+0.000526627825182734i</v>
      </c>
      <c r="L490" s="164" t="str">
        <f t="shared" si="142"/>
        <v>1-0.000177306166991159i</v>
      </c>
      <c r="M490" s="164" t="str">
        <f t="shared" si="159"/>
        <v>1.00000009337436+0.000349321658191575i</v>
      </c>
      <c r="N490" s="164" t="str">
        <f t="shared" si="143"/>
        <v>1+3.9303655531124i</v>
      </c>
      <c r="O490" s="164" t="str">
        <f t="shared" si="144"/>
        <v>0.999912629343214+0.00670116107592049i</v>
      </c>
      <c r="P490" s="164" t="str">
        <f t="shared" si="160"/>
        <v>0.973574616684558+3.93672331556854i</v>
      </c>
      <c r="Q490" s="164" t="str">
        <f t="shared" si="145"/>
        <v>5.16758437532655-20.8642459985857i</v>
      </c>
      <c r="R490" s="164" t="str">
        <f t="shared" si="146"/>
        <v>280-265.036807592395i</v>
      </c>
      <c r="S490" s="164" t="str">
        <f t="shared" si="147"/>
        <v>-874621.465054901i</v>
      </c>
      <c r="T490" s="164" t="str">
        <f t="shared" si="156"/>
        <v>279.830351472072-265.04607506768i</v>
      </c>
      <c r="U490" s="164" t="str">
        <f t="shared" si="148"/>
        <v>-0.496826733684095+0.470577887848621i</v>
      </c>
    </row>
    <row r="491" spans="2:21" x14ac:dyDescent="0.2">
      <c r="B491" s="164">
        <f t="shared" si="157"/>
        <v>3.2649999999999517</v>
      </c>
      <c r="C491" s="164">
        <f t="shared" si="158"/>
        <v>1840.7720014687529</v>
      </c>
      <c r="D491" s="164">
        <f t="shared" si="149"/>
        <v>1.840772001468753</v>
      </c>
      <c r="E491" s="164">
        <f t="shared" si="150"/>
        <v>26.552641953801661</v>
      </c>
      <c r="F491" s="164">
        <f t="shared" si="151"/>
        <v>-76.250166431813668</v>
      </c>
      <c r="G491" s="164">
        <f t="shared" si="152"/>
        <v>-3.3419105340592243</v>
      </c>
      <c r="H491" s="164">
        <f t="shared" si="153"/>
        <v>136.88324087278554</v>
      </c>
      <c r="I491" s="164">
        <f t="shared" si="154"/>
        <v>23.210731419742437</v>
      </c>
      <c r="J491" s="164">
        <f t="shared" si="155"/>
        <v>60.633074440971868</v>
      </c>
      <c r="K491" s="164" t="str">
        <f t="shared" si="141"/>
        <v>1+0.000532725887996427i</v>
      </c>
      <c r="L491" s="164" t="str">
        <f t="shared" si="142"/>
        <v>1-0.000179359275641831i</v>
      </c>
      <c r="M491" s="164" t="str">
        <f t="shared" si="159"/>
        <v>1.00000009554933+0.000353366612354596i</v>
      </c>
      <c r="N491" s="164" t="str">
        <f t="shared" si="143"/>
        <v>1+3.97587704125934i</v>
      </c>
      <c r="O491" s="164" t="str">
        <f t="shared" si="144"/>
        <v>0.99991059421918+0.00677875686408732i</v>
      </c>
      <c r="P491" s="164" t="str">
        <f t="shared" si="160"/>
        <v>0.972959090434976+3.98230033173211i</v>
      </c>
      <c r="Q491" s="164" t="str">
        <f t="shared" si="145"/>
        <v>5.05394309269698-20.6540205723298i</v>
      </c>
      <c r="R491" s="164" t="str">
        <f t="shared" si="146"/>
        <v>280-262.002956343458i</v>
      </c>
      <c r="S491" s="164" t="str">
        <f t="shared" si="147"/>
        <v>-864609.755933412i</v>
      </c>
      <c r="T491" s="164" t="str">
        <f t="shared" si="156"/>
        <v>279.830350804447-262.014179913881i</v>
      </c>
      <c r="U491" s="164" t="str">
        <f t="shared" si="148"/>
        <v>-0.496826732498755+0.465194888619944i</v>
      </c>
    </row>
    <row r="492" spans="2:21" x14ac:dyDescent="0.2">
      <c r="B492" s="164">
        <f t="shared" si="157"/>
        <v>3.2699999999999516</v>
      </c>
      <c r="C492" s="164">
        <f t="shared" si="158"/>
        <v>1862.087136662662</v>
      </c>
      <c r="D492" s="164">
        <f t="shared" si="149"/>
        <v>1.8620871366626621</v>
      </c>
      <c r="E492" s="164">
        <f t="shared" si="150"/>
        <v>26.458541126964803</v>
      </c>
      <c r="F492" s="164">
        <f t="shared" si="151"/>
        <v>-76.409680828570174</v>
      </c>
      <c r="G492" s="164">
        <f t="shared" si="152"/>
        <v>-3.3883073275398483</v>
      </c>
      <c r="H492" s="164">
        <f t="shared" si="153"/>
        <v>137.21198774452151</v>
      </c>
      <c r="I492" s="164">
        <f t="shared" si="154"/>
        <v>23.070233799424955</v>
      </c>
      <c r="J492" s="164">
        <f t="shared" si="155"/>
        <v>60.802306915951334</v>
      </c>
      <c r="K492" s="164" t="str">
        <f t="shared" si="141"/>
        <v>1+0.000538894563049545i</v>
      </c>
      <c r="L492" s="164" t="str">
        <f t="shared" si="142"/>
        <v>1-0.000181436158170214i</v>
      </c>
      <c r="M492" s="164" t="str">
        <f t="shared" si="159"/>
        <v>1.00000009777496+0.000357458404879331i</v>
      </c>
      <c r="N492" s="164" t="str">
        <f t="shared" si="143"/>
        <v>1+4.02191552760159i</v>
      </c>
      <c r="O492" s="164" t="str">
        <f t="shared" si="144"/>
        <v>0.999908511691017+0.00685725116913399i</v>
      </c>
      <c r="P492" s="164" t="str">
        <f t="shared" si="160"/>
        <v>0.972329226737213+4.02840482052023i</v>
      </c>
      <c r="Q492" s="164" t="str">
        <f t="shared" si="145"/>
        <v>4.94258386078211-20.4453072547212i</v>
      </c>
      <c r="R492" s="164" t="str">
        <f t="shared" si="146"/>
        <v>280-259.003833302592i</v>
      </c>
      <c r="S492" s="164" t="str">
        <f t="shared" si="147"/>
        <v>-854712.649898557i</v>
      </c>
      <c r="T492" s="164" t="str">
        <f t="shared" si="156"/>
        <v>279.830350121271-259.017014455815i</v>
      </c>
      <c r="U492" s="164" t="str">
        <f t="shared" si="148"/>
        <v>-0.496826731285806+0.459873550469853i</v>
      </c>
    </row>
    <row r="493" spans="2:21" x14ac:dyDescent="0.2">
      <c r="B493" s="164">
        <f t="shared" si="157"/>
        <v>3.2749999999999515</v>
      </c>
      <c r="C493" s="164">
        <f t="shared" si="158"/>
        <v>1883.649089489591</v>
      </c>
      <c r="D493" s="164">
        <f t="shared" si="149"/>
        <v>1.883649089489591</v>
      </c>
      <c r="E493" s="164">
        <f t="shared" si="150"/>
        <v>26.364314355543087</v>
      </c>
      <c r="F493" s="164">
        <f t="shared" si="151"/>
        <v>-76.567673381816135</v>
      </c>
      <c r="G493" s="164">
        <f t="shared" si="152"/>
        <v>-3.434131970737329</v>
      </c>
      <c r="H493" s="164">
        <f t="shared" si="153"/>
        <v>137.54043765852734</v>
      </c>
      <c r="I493" s="164">
        <f t="shared" si="154"/>
        <v>22.930182384805757</v>
      </c>
      <c r="J493" s="164">
        <f t="shared" si="155"/>
        <v>60.972764276711203</v>
      </c>
      <c r="K493" s="164" t="str">
        <f t="shared" si="141"/>
        <v>1+0.000545134667993285i</v>
      </c>
      <c r="L493" s="164" t="str">
        <f t="shared" si="142"/>
        <v>1-0.000183537089864838i</v>
      </c>
      <c r="M493" s="164" t="str">
        <f t="shared" si="159"/>
        <v>1.00000010005243+0.000361597578128447i</v>
      </c>
      <c r="N493" s="164" t="str">
        <f t="shared" si="143"/>
        <v>1+4.06848711449062i</v>
      </c>
      <c r="O493" s="164" t="str">
        <f t="shared" si="144"/>
        <v>0.999906380654543+0.00693665439539561i</v>
      </c>
      <c r="P493" s="164" t="str">
        <f t="shared" si="160"/>
        <v>0.971684691629201+4.07504287978536i</v>
      </c>
      <c r="Q493" s="164" t="str">
        <f t="shared" si="145"/>
        <v>4.8334672622405-20.2381151635956i</v>
      </c>
      <c r="R493" s="164" t="str">
        <f t="shared" si="146"/>
        <v>280-256.039040939287i</v>
      </c>
      <c r="S493" s="164" t="str">
        <f t="shared" si="147"/>
        <v>-844928.835099649i</v>
      </c>
      <c r="T493" s="164" t="str">
        <f t="shared" si="156"/>
        <v>279.830349422182-256.054181422446i</v>
      </c>
      <c r="U493" s="164" t="str">
        <f t="shared" si="148"/>
        <v>-0.496826730044603+0.454613168060738i</v>
      </c>
    </row>
    <row r="494" spans="2:21" x14ac:dyDescent="0.2">
      <c r="B494" s="164">
        <f t="shared" si="157"/>
        <v>3.2799999999999514</v>
      </c>
      <c r="C494" s="164">
        <f t="shared" si="158"/>
        <v>1905.4607179630352</v>
      </c>
      <c r="D494" s="164">
        <f t="shared" si="149"/>
        <v>1.9054607179630352</v>
      </c>
      <c r="E494" s="164">
        <f t="shared" si="150"/>
        <v>26.269964193112617</v>
      </c>
      <c r="F494" s="164">
        <f t="shared" si="151"/>
        <v>-76.72415618861254</v>
      </c>
      <c r="G494" s="164">
        <f t="shared" si="152"/>
        <v>-3.4793855626750876</v>
      </c>
      <c r="H494" s="164">
        <f t="shared" si="153"/>
        <v>137.86854763283665</v>
      </c>
      <c r="I494" s="164">
        <f t="shared" si="154"/>
        <v>22.79057863043753</v>
      </c>
      <c r="J494" s="164">
        <f t="shared" si="155"/>
        <v>61.144391444224112</v>
      </c>
      <c r="K494" s="164" t="str">
        <f t="shared" si="141"/>
        <v>1+0.000551447029946798i</v>
      </c>
      <c r="L494" s="164" t="str">
        <f t="shared" si="142"/>
        <v>1-0.000185662349201923i</v>
      </c>
      <c r="M494" s="164" t="str">
        <f t="shared" si="159"/>
        <v>1.00000010238295+0.000365784680744875i</v>
      </c>
      <c r="N494" s="164" t="str">
        <f t="shared" si="143"/>
        <v>1+4.11559797493985i</v>
      </c>
      <c r="O494" s="164" t="str">
        <f t="shared" si="144"/>
        <v>0.999904199979851+0.00701697706768382i</v>
      </c>
      <c r="P494" s="164" t="str">
        <f t="shared" si="160"/>
        <v>0.971025143369892+4.12222067763861i</v>
      </c>
      <c r="Q494" s="164" t="str">
        <f t="shared" si="145"/>
        <v>4.72655428626265-20.032452615051i</v>
      </c>
      <c r="R494" s="164" t="str">
        <f t="shared" si="146"/>
        <v>280-253.108186273527i</v>
      </c>
      <c r="S494" s="164" t="str">
        <f t="shared" si="147"/>
        <v>-835257.01470264i</v>
      </c>
      <c r="T494" s="164" t="str">
        <f t="shared" si="156"/>
        <v>279.830348706808-253.125288093467i</v>
      </c>
      <c r="U494" s="164" t="str">
        <f t="shared" si="148"/>
        <v>-0.496826728774487+0.449413044134613i</v>
      </c>
    </row>
    <row r="495" spans="2:21" x14ac:dyDescent="0.2">
      <c r="B495" s="164">
        <f t="shared" si="157"/>
        <v>3.2849999999999513</v>
      </c>
      <c r="C495" s="164">
        <f t="shared" si="158"/>
        <v>1927.5249131907215</v>
      </c>
      <c r="D495" s="164">
        <f t="shared" si="149"/>
        <v>1.9275249131907215</v>
      </c>
      <c r="E495" s="164">
        <f t="shared" si="150"/>
        <v>26.175493148975384</v>
      </c>
      <c r="F495" s="164">
        <f t="shared" si="151"/>
        <v>-76.879141412546602</v>
      </c>
      <c r="G495" s="164">
        <f t="shared" si="152"/>
        <v>-3.5240693501223324</v>
      </c>
      <c r="H495" s="164">
        <f t="shared" si="153"/>
        <v>138.19627490659087</v>
      </c>
      <c r="I495" s="164">
        <f t="shared" si="154"/>
        <v>22.651423798853052</v>
      </c>
      <c r="J495" s="164">
        <f t="shared" si="155"/>
        <v>61.31713349404427</v>
      </c>
      <c r="K495" s="164" t="str">
        <f t="shared" si="141"/>
        <v>1+0.000557832485606824i</v>
      </c>
      <c r="L495" s="164" t="str">
        <f t="shared" si="142"/>
        <v>1-0.000187812217882292i</v>
      </c>
      <c r="M495" s="164" t="str">
        <f t="shared" si="159"/>
        <v>1.00000010476776+0.000370020267724532i</v>
      </c>
      <c r="N495" s="164" t="str">
        <f t="shared" si="143"/>
        <v>1+4.1632543534428i</v>
      </c>
      <c r="O495" s="164" t="str">
        <f t="shared" si="144"/>
        <v>0.999901968510722+0.00709822983268182i</v>
      </c>
      <c r="P495" s="164" t="str">
        <f t="shared" si="160"/>
        <v>0.970350232258072+4.16994445325097i</v>
      </c>
      <c r="Q495" s="164" t="str">
        <f t="shared" si="145"/>
        <v>4.62180633700459-19.8283271466352i</v>
      </c>
      <c r="R495" s="164" t="str">
        <f t="shared" si="146"/>
        <v>280-250.2108808237i</v>
      </c>
      <c r="S495" s="164" t="str">
        <f t="shared" si="147"/>
        <v>-825695.906718214i</v>
      </c>
      <c r="T495" s="164" t="str">
        <f t="shared" si="156"/>
        <v>279.830347974772-250.229946247236i</v>
      </c>
      <c r="U495" s="164" t="str">
        <f t="shared" si="148"/>
        <v>-0.496826727474789+0.444272489420678i</v>
      </c>
    </row>
    <row r="496" spans="2:21" x14ac:dyDescent="0.2">
      <c r="B496" s="164">
        <f t="shared" si="157"/>
        <v>3.2899999999999512</v>
      </c>
      <c r="C496" s="164">
        <f t="shared" si="158"/>
        <v>1949.8445997578283</v>
      </c>
      <c r="D496" s="164">
        <f t="shared" si="149"/>
        <v>1.9498445997578282</v>
      </c>
      <c r="E496" s="164">
        <f t="shared" si="150"/>
        <v>26.080903688642788</v>
      </c>
      <c r="F496" s="164">
        <f t="shared" si="151"/>
        <v>-77.032641278013571</v>
      </c>
      <c r="G496" s="164">
        <f t="shared" si="152"/>
        <v>-3.5681847262902533</v>
      </c>
      <c r="H496" s="164">
        <f t="shared" si="153"/>
        <v>138.5235769674222</v>
      </c>
      <c r="I496" s="164">
        <f t="shared" si="154"/>
        <v>22.512718962352537</v>
      </c>
      <c r="J496" s="164">
        <f t="shared" si="155"/>
        <v>61.49093568940863</v>
      </c>
      <c r="K496" s="164" t="str">
        <f t="shared" si="141"/>
        <v>1+0.000564291881358594i</v>
      </c>
      <c r="L496" s="164" t="str">
        <f t="shared" si="142"/>
        <v>1-0.00018998698086871i</v>
      </c>
      <c r="M496" s="164" t="str">
        <f t="shared" si="159"/>
        <v>1.00000010720811+0.000374304900489884i</v>
      </c>
      <c r="N496" s="164" t="str">
        <f t="shared" si="143"/>
        <v>1+4.21146256680081i</v>
      </c>
      <c r="O496" s="164" t="str">
        <f t="shared" si="144"/>
        <v>0.999899685063999+0.00718042346035561i</v>
      </c>
      <c r="P496" s="164" t="str">
        <f t="shared" si="160"/>
        <v>0.969659600446933+4.21822051766331i</v>
      </c>
      <c r="Q496" s="164" t="str">
        <f t="shared" si="145"/>
        <v>4.51918524128797-19.6257455402278i</v>
      </c>
      <c r="R496" s="164" t="str">
        <f t="shared" si="146"/>
        <v>280-247.346740555107i</v>
      </c>
      <c r="S496" s="164" t="str">
        <f t="shared" si="147"/>
        <v>-816244.243831858i</v>
      </c>
      <c r="T496" s="164" t="str">
        <f t="shared" si="156"/>
        <v>279.830347225684-247.36777210933i</v>
      </c>
      <c r="U496" s="164" t="str">
        <f t="shared" si="148"/>
        <v>-0.496826726144816+0.439190822543978i</v>
      </c>
    </row>
    <row r="497" spans="2:21" x14ac:dyDescent="0.2">
      <c r="B497" s="164">
        <f t="shared" si="157"/>
        <v>3.2949999999999511</v>
      </c>
      <c r="C497" s="164">
        <f t="shared" si="158"/>
        <v>1972.4227361146322</v>
      </c>
      <c r="D497" s="164">
        <f t="shared" si="149"/>
        <v>1.9724227361146323</v>
      </c>
      <c r="E497" s="164">
        <f t="shared" si="150"/>
        <v>25.986198234328338</v>
      </c>
      <c r="F497" s="164">
        <f t="shared" si="151"/>
        <v>-77.184668064672337</v>
      </c>
      <c r="G497" s="164">
        <f t="shared" si="152"/>
        <v>-3.6117332293802367</v>
      </c>
      <c r="H497" s="164">
        <f t="shared" si="153"/>
        <v>138.85041157844557</v>
      </c>
      <c r="I497" s="164">
        <f t="shared" si="154"/>
        <v>22.3744650049481</v>
      </c>
      <c r="J497" s="164">
        <f t="shared" si="155"/>
        <v>61.665743513773236</v>
      </c>
      <c r="K497" s="164" t="str">
        <f t="shared" si="141"/>
        <v>1+0.000570826073388017i</v>
      </c>
      <c r="L497" s="164" t="str">
        <f t="shared" si="142"/>
        <v>1-0.000192186926423655i</v>
      </c>
      <c r="M497" s="164" t="str">
        <f t="shared" si="159"/>
        <v>1.00000010970531+0.000378639146964362i</v>
      </c>
      <c r="N497" s="164" t="str">
        <f t="shared" si="143"/>
        <v>1+4.26022900496035i</v>
      </c>
      <c r="O497" s="164" t="str">
        <f t="shared" si="144"/>
        <v>0.999897348428969+0.00726356884538149i</v>
      </c>
      <c r="P497" s="164" t="str">
        <f t="shared" si="160"/>
        <v>0.968952881754348+4.26705525460542i</v>
      </c>
      <c r="Q497" s="164" t="str">
        <f t="shared" si="145"/>
        <v>4.41865325559352-19.4247138446068i</v>
      </c>
      <c r="R497" s="164" t="str">
        <f t="shared" si="146"/>
        <v>280-244.515385829058i</v>
      </c>
      <c r="S497" s="164" t="str">
        <f t="shared" si="147"/>
        <v>-806900.773235895i</v>
      </c>
      <c r="T497" s="164" t="str">
        <f t="shared" si="156"/>
        <v>279.830346459149-244.538386301666i</v>
      </c>
      <c r="U497" s="164" t="str">
        <f t="shared" si="148"/>
        <v>-0.496826724783866+0.434167369935071i</v>
      </c>
    </row>
    <row r="498" spans="2:21" x14ac:dyDescent="0.2">
      <c r="B498" s="164">
        <f t="shared" si="157"/>
        <v>3.299999999999951</v>
      </c>
      <c r="C498" s="164">
        <f t="shared" si="158"/>
        <v>1995.2623149686553</v>
      </c>
      <c r="D498" s="164">
        <f t="shared" si="149"/>
        <v>1.9952623149686552</v>
      </c>
      <c r="E498" s="164">
        <f t="shared" si="150"/>
        <v>25.891379165446896</v>
      </c>
      <c r="F498" s="164">
        <f t="shared" si="151"/>
        <v>-77.335234102070331</v>
      </c>
      <c r="G498" s="164">
        <f t="shared" si="152"/>
        <v>-3.6547165409873172</v>
      </c>
      <c r="H498" s="164">
        <f t="shared" si="153"/>
        <v>139.17673680481133</v>
      </c>
      <c r="I498" s="164">
        <f t="shared" si="154"/>
        <v>22.23666262445958</v>
      </c>
      <c r="J498" s="164">
        <f t="shared" si="155"/>
        <v>61.841502702740996</v>
      </c>
      <c r="K498" s="164" t="str">
        <f t="shared" si="141"/>
        <v>1+0.000577435927795171i</v>
      </c>
      <c r="L498" s="164" t="str">
        <f t="shared" si="142"/>
        <v>1-0.000194412346147528i</v>
      </c>
      <c r="M498" s="164" t="str">
        <f t="shared" si="159"/>
        <v>1.00000011226067+0.000383023581647643i</v>
      </c>
      <c r="N498" s="164" t="str">
        <f t="shared" si="143"/>
        <v>1+4.30956013185998i</v>
      </c>
      <c r="O498" s="164" t="str">
        <f t="shared" si="144"/>
        <v>0.999894957366717+0.00734767700859021i</v>
      </c>
      <c r="P498" s="164" t="str">
        <f t="shared" si="160"/>
        <v>0.968229701468712+4.31645512132403i</v>
      </c>
      <c r="Q498" s="164" t="str">
        <f t="shared" si="145"/>
        <v>4.32017307237444-19.225237397684i</v>
      </c>
      <c r="R498" s="164" t="str">
        <f t="shared" si="146"/>
        <v>280-241.716441352551i</v>
      </c>
      <c r="S498" s="164" t="str">
        <f t="shared" si="147"/>
        <v>-797664.256463418i</v>
      </c>
      <c r="T498" s="164" t="str">
        <f t="shared" si="156"/>
        <v>279.830345674757-241.741413792219i</v>
      </c>
      <c r="U498" s="164" t="str">
        <f t="shared" si="148"/>
        <v>-0.496826723391211+0.429201465740753i</v>
      </c>
    </row>
    <row r="499" spans="2:21" x14ac:dyDescent="0.2">
      <c r="B499" s="164">
        <f t="shared" si="157"/>
        <v>3.3049999999999509</v>
      </c>
      <c r="C499" s="164">
        <f t="shared" si="158"/>
        <v>2018.3663636813342</v>
      </c>
      <c r="D499" s="164">
        <f t="shared" si="149"/>
        <v>2.0183663636813343</v>
      </c>
      <c r="E499" s="164">
        <f t="shared" si="150"/>
        <v>25.796448819122332</v>
      </c>
      <c r="F499" s="164">
        <f t="shared" si="151"/>
        <v>-77.484351764437022</v>
      </c>
      <c r="G499" s="164">
        <f t="shared" si="152"/>
        <v>-3.6971364843619163</v>
      </c>
      <c r="H499" s="164">
        <f t="shared" si="153"/>
        <v>139.50251103978459</v>
      </c>
      <c r="I499" s="164">
        <f t="shared" si="154"/>
        <v>22.099312334760416</v>
      </c>
      <c r="J499" s="164">
        <f t="shared" si="155"/>
        <v>62.018159275347571</v>
      </c>
      <c r="K499" s="164" t="str">
        <f t="shared" si="141"/>
        <v>1+0.000584122320709097i</v>
      </c>
      <c r="L499" s="164" t="str">
        <f t="shared" si="142"/>
        <v>1-0.000196663535017303i</v>
      </c>
      <c r="M499" s="164" t="str">
        <f t="shared" si="159"/>
        <v>1.00000011487556+0.000387458785691794i</v>
      </c>
      <c r="N499" s="164" t="str">
        <f t="shared" si="143"/>
        <v>1+4.35946248628714i</v>
      </c>
      <c r="O499" s="164" t="str">
        <f t="shared" si="144"/>
        <v>0.999892510609471+0.00743275909842768i</v>
      </c>
      <c r="P499" s="164" t="str">
        <f t="shared" si="160"/>
        <v>0.967489676150266+4.36642664941988i</v>
      </c>
      <c r="Q499" s="164" t="str">
        <f t="shared" si="145"/>
        <v>4.22370782571687-19.0273208484053i</v>
      </c>
      <c r="R499" s="164" t="str">
        <f t="shared" si="146"/>
        <v>280-238.949536128527i</v>
      </c>
      <c r="S499" s="164" t="str">
        <f t="shared" si="147"/>
        <v>-788533.469224142i</v>
      </c>
      <c r="T499" s="164" t="str">
        <f t="shared" si="156"/>
        <v>279.830344872095-238.976483845312i</v>
      </c>
      <c r="U499" s="164" t="str">
        <f t="shared" si="148"/>
        <v>-0.49682672196612+0.4242924517358i</v>
      </c>
    </row>
    <row r="500" spans="2:21" x14ac:dyDescent="0.2">
      <c r="B500" s="164">
        <f t="shared" si="157"/>
        <v>3.3099999999999508</v>
      </c>
      <c r="C500" s="164">
        <f t="shared" si="158"/>
        <v>2041.7379446692998</v>
      </c>
      <c r="D500" s="164">
        <f t="shared" si="149"/>
        <v>2.0417379446693</v>
      </c>
      <c r="E500" s="164">
        <f t="shared" si="150"/>
        <v>25.7014094907002</v>
      </c>
      <c r="F500" s="164">
        <f t="shared" si="151"/>
        <v>-77.63203346564184</v>
      </c>
      <c r="G500" s="164">
        <f t="shared" si="152"/>
        <v>-3.7389950225344526</v>
      </c>
      <c r="H500" s="164">
        <f t="shared" si="153"/>
        <v>139.8276930303079</v>
      </c>
      <c r="I500" s="164">
        <f t="shared" si="154"/>
        <v>21.962414468165747</v>
      </c>
      <c r="J500" s="164">
        <f t="shared" si="155"/>
        <v>62.195659564666059</v>
      </c>
      <c r="K500" s="164" t="str">
        <f t="shared" si="141"/>
        <v>1+0.000590886138403934i</v>
      </c>
      <c r="L500" s="164" t="str">
        <f t="shared" si="142"/>
        <v>1-0.000198940791425626i</v>
      </c>
      <c r="M500" s="164" t="str">
        <f t="shared" si="159"/>
        <v>1.00000011755136+0.000391945346978308i</v>
      </c>
      <c r="N500" s="164" t="str">
        <f t="shared" si="143"/>
        <v>1+4.40994268274484i</v>
      </c>
      <c r="O500" s="164" t="str">
        <f t="shared" si="144"/>
        <v>0.999890006859927+0.00751882639243277i</v>
      </c>
      <c r="P500" s="164" t="str">
        <f t="shared" si="160"/>
        <v>0.966732413427789+4.41697644569406i</v>
      </c>
      <c r="Q500" s="164" t="str">
        <f t="shared" si="145"/>
        <v>4.12922109637243-18.8309681783002i</v>
      </c>
      <c r="R500" s="164" t="str">
        <f t="shared" si="146"/>
        <v>280-236.214303406696i</v>
      </c>
      <c r="S500" s="164" t="str">
        <f t="shared" si="147"/>
        <v>-779507.201242095i</v>
      </c>
      <c r="T500" s="164" t="str">
        <f t="shared" si="156"/>
        <v>279.830344050737-236.243229972475i</v>
      </c>
      <c r="U500" s="164" t="str">
        <f t="shared" si="148"/>
        <v>-0.496826720507834+0.419439677235724i</v>
      </c>
    </row>
    <row r="501" spans="2:21" x14ac:dyDescent="0.2">
      <c r="B501" s="164">
        <f t="shared" si="157"/>
        <v>3.3149999999999507</v>
      </c>
      <c r="C501" s="164">
        <f t="shared" si="158"/>
        <v>2065.3801558102969</v>
      </c>
      <c r="D501" s="164">
        <f t="shared" si="149"/>
        <v>2.0653801558102969</v>
      </c>
      <c r="E501" s="164">
        <f t="shared" si="150"/>
        <v>25.606263434266317</v>
      </c>
      <c r="F501" s="164">
        <f t="shared" si="151"/>
        <v>-77.778291654314557</v>
      </c>
      <c r="G501" s="164">
        <f t="shared" si="152"/>
        <v>-3.780294256306119</v>
      </c>
      <c r="H501" s="164">
        <f t="shared" si="153"/>
        <v>140.1522419020157</v>
      </c>
      <c r="I501" s="164">
        <f t="shared" si="154"/>
        <v>21.825969177960197</v>
      </c>
      <c r="J501" s="164">
        <f t="shared" si="155"/>
        <v>62.373950247701146</v>
      </c>
      <c r="K501" s="164" t="str">
        <f t="shared" si="141"/>
        <v>1+0.000597728277416391i</v>
      </c>
      <c r="L501" s="164" t="str">
        <f t="shared" si="142"/>
        <v>1-0.000201244417220367i</v>
      </c>
      <c r="M501" s="164" t="str">
        <f t="shared" si="159"/>
        <v>1.00000012028948+0.000396483860196024i</v>
      </c>
      <c r="N501" s="164" t="str">
        <f t="shared" si="143"/>
        <v>1+4.46100741232846i</v>
      </c>
      <c r="O501" s="164" t="str">
        <f t="shared" si="144"/>
        <v>0.999887444790564+0.00760589029873207i</v>
      </c>
      <c r="P501" s="164" t="str">
        <f t="shared" si="160"/>
        <v>0.965957511790563+4.4681111930036i</v>
      </c>
      <c r="Q501" s="164" t="str">
        <f t="shared" si="145"/>
        <v>4.03667691618894-18.6361827226765i</v>
      </c>
      <c r="R501" s="164" t="str">
        <f t="shared" si="146"/>
        <v>280-233.510380634922i</v>
      </c>
      <c r="S501" s="164" t="str">
        <f t="shared" si="147"/>
        <v>-770584.256095245i</v>
      </c>
      <c r="T501" s="164" t="str">
        <f t="shared" si="156"/>
        <v>279.830343210247-233.541289883866i</v>
      </c>
      <c r="U501" s="164" t="str">
        <f t="shared" si="148"/>
        <v>-0.49682671901558+0.414642499010518i</v>
      </c>
    </row>
    <row r="502" spans="2:21" x14ac:dyDescent="0.2">
      <c r="B502" s="164">
        <f t="shared" si="157"/>
        <v>3.3199999999999505</v>
      </c>
      <c r="C502" s="164">
        <f t="shared" si="158"/>
        <v>2089.2961308538024</v>
      </c>
      <c r="D502" s="164">
        <f t="shared" si="149"/>
        <v>2.0892961308538025</v>
      </c>
      <c r="E502" s="164">
        <f t="shared" si="150"/>
        <v>25.511012863170585</v>
      </c>
      <c r="F502" s="164">
        <f t="shared" si="151"/>
        <v>-77.923138809126186</v>
      </c>
      <c r="G502" s="164">
        <f t="shared" si="152"/>
        <v>-3.8210364221104891</v>
      </c>
      <c r="H502" s="164">
        <f t="shared" si="153"/>
        <v>140.47611718366028</v>
      </c>
      <c r="I502" s="164">
        <f t="shared" si="154"/>
        <v>21.689976441060097</v>
      </c>
      <c r="J502" s="164">
        <f t="shared" si="155"/>
        <v>62.552978374534092</v>
      </c>
      <c r="K502" s="164" t="str">
        <f t="shared" si="141"/>
        <v>1+0.000604649644664581i</v>
      </c>
      <c r="L502" s="164" t="str">
        <f t="shared" si="142"/>
        <v>1-0.00020357471774463i</v>
      </c>
      <c r="M502" s="164" t="str">
        <f t="shared" si="159"/>
        <v>1.00000012309138+0.000401074926919951i</v>
      </c>
      <c r="N502" s="164" t="str">
        <f t="shared" si="143"/>
        <v>1+4.51266344361258i</v>
      </c>
      <c r="O502" s="164" t="str">
        <f t="shared" si="144"/>
        <v>0.99988482304294+0.00769396235755203i</v>
      </c>
      <c r="P502" s="164" t="str">
        <f t="shared" si="160"/>
        <v>0.965164560375484+4.51983765112646i</v>
      </c>
      <c r="Q502" s="164" t="str">
        <f t="shared" si="145"/>
        <v>3.94603977196398-18.4429671914529i</v>
      </c>
      <c r="R502" s="164" t="str">
        <f t="shared" si="146"/>
        <v>280-230.837409411172i</v>
      </c>
      <c r="S502" s="164" t="str">
        <f t="shared" si="147"/>
        <v>-761763.451056866i</v>
      </c>
      <c r="T502" s="164" t="str">
        <f t="shared" si="156"/>
        <v>279.830342350178-230.870305440255i</v>
      </c>
      <c r="U502" s="164" t="str">
        <f t="shared" si="148"/>
        <v>-0.496826717488565+0.409900281199407i</v>
      </c>
    </row>
    <row r="503" spans="2:21" x14ac:dyDescent="0.2">
      <c r="B503" s="164">
        <f t="shared" si="157"/>
        <v>3.3249999999999504</v>
      </c>
      <c r="C503" s="164">
        <f t="shared" si="158"/>
        <v>2113.4890398364068</v>
      </c>
      <c r="D503" s="164">
        <f t="shared" si="149"/>
        <v>2.113489039836407</v>
      </c>
      <c r="E503" s="164">
        <f t="shared" si="150"/>
        <v>25.415659950554641</v>
      </c>
      <c r="F503" s="164">
        <f t="shared" si="151"/>
        <v>-78.066587434226207</v>
      </c>
      <c r="G503" s="164">
        <f t="shared" si="152"/>
        <v>-3.861223889750502</v>
      </c>
      <c r="H503" s="164">
        <f t="shared" si="153"/>
        <v>140.79927883092037</v>
      </c>
      <c r="I503" s="164">
        <f t="shared" si="154"/>
        <v>21.554436060804139</v>
      </c>
      <c r="J503" s="164">
        <f t="shared" si="155"/>
        <v>62.732691396694165</v>
      </c>
      <c r="K503" s="164" t="str">
        <f t="shared" si="141"/>
        <v>1+0.000611651157568238i</v>
      </c>
      <c r="L503" s="164" t="str">
        <f t="shared" si="142"/>
        <v>1-0.000205932001877225i</v>
      </c>
      <c r="M503" s="164" t="str">
        <f t="shared" si="159"/>
        <v>1.00000012595855+0.000405719155691013i</v>
      </c>
      <c r="N503" s="164" t="str">
        <f t="shared" si="143"/>
        <v>1+4.56491762354821i</v>
      </c>
      <c r="O503" s="164" t="str">
        <f t="shared" si="144"/>
        <v>0.999882140226968+0.00778305424274869i</v>
      </c>
      <c r="P503" s="164" t="str">
        <f t="shared" si="160"/>
        <v>0.964353138749213+4.57216265763594i</v>
      </c>
      <c r="Q503" s="164" t="str">
        <f t="shared" si="145"/>
        <v>3.85727460874569-18.2513236896216i</v>
      </c>
      <c r="R503" s="164" t="str">
        <f t="shared" si="146"/>
        <v>280-228.195035436005i</v>
      </c>
      <c r="S503" s="164" t="str">
        <f t="shared" si="147"/>
        <v>-753043.616938816i</v>
      </c>
      <c r="T503" s="164" t="str">
        <f t="shared" si="156"/>
        <v>279.830341470077-228.229922605546i</v>
      </c>
      <c r="U503" s="164" t="str">
        <f t="shared" si="148"/>
        <v>-0.496826715925983+0.405212395226555i</v>
      </c>
    </row>
    <row r="504" spans="2:21" x14ac:dyDescent="0.2">
      <c r="B504" s="164">
        <f t="shared" si="157"/>
        <v>3.3299999999999503</v>
      </c>
      <c r="C504" s="164">
        <f t="shared" si="158"/>
        <v>2137.9620895019893</v>
      </c>
      <c r="D504" s="164">
        <f t="shared" si="149"/>
        <v>2.1379620895019893</v>
      </c>
      <c r="E504" s="164">
        <f t="shared" si="150"/>
        <v>25.320206829882778</v>
      </c>
      <c r="F504" s="164">
        <f t="shared" si="151"/>
        <v>-78.208650054833868</v>
      </c>
      <c r="G504" s="164">
        <f t="shared" si="152"/>
        <v>-3.9008591600156577</v>
      </c>
      <c r="H504" s="164">
        <f t="shared" si="153"/>
        <v>141.12168724955603</v>
      </c>
      <c r="I504" s="164">
        <f t="shared" si="154"/>
        <v>21.419347669867122</v>
      </c>
      <c r="J504" s="164">
        <f t="shared" si="155"/>
        <v>62.913037194722165</v>
      </c>
      <c r="K504" s="164" t="str">
        <f t="shared" si="141"/>
        <v>1+0.000618733744170314i</v>
      </c>
      <c r="L504" s="164" t="str">
        <f t="shared" si="142"/>
        <v>1-0.000208316582073612i</v>
      </c>
      <c r="M504" s="164" t="str">
        <f t="shared" si="159"/>
        <v>1.0000001288925+0.000410417162096702i</v>
      </c>
      <c r="N504" s="164" t="str">
        <f t="shared" si="143"/>
        <v>1+4.61777687837029i</v>
      </c>
      <c r="O504" s="164" t="str">
        <f t="shared" si="144"/>
        <v>0.999879394920185+0.0078731777633549i</v>
      </c>
      <c r="P504" s="164" t="str">
        <f t="shared" si="160"/>
        <v>0.963522816685266+4.62509312878466i</v>
      </c>
      <c r="Q504" s="164" t="str">
        <f t="shared" si="145"/>
        <v>3.77034683260478-18.0612537373362i</v>
      </c>
      <c r="R504" s="164" t="str">
        <f t="shared" si="146"/>
        <v>280-225.582908465612i</v>
      </c>
      <c r="S504" s="164" t="str">
        <f t="shared" si="147"/>
        <v>-744423.597936519i</v>
      </c>
      <c r="T504" s="164" t="str">
        <f t="shared" si="156"/>
        <v>279.830340569475-225.61979139985i</v>
      </c>
      <c r="U504" s="164" t="str">
        <f t="shared" si="148"/>
        <v>-0.496826714327003+0.400578219717748i</v>
      </c>
    </row>
    <row r="505" spans="2:21" x14ac:dyDescent="0.2">
      <c r="B505" s="164">
        <f t="shared" si="157"/>
        <v>3.3349999999999502</v>
      </c>
      <c r="C505" s="164">
        <f t="shared" si="158"/>
        <v>2162.7185237267745</v>
      </c>
      <c r="D505" s="164">
        <f t="shared" si="149"/>
        <v>2.1627185237267743</v>
      </c>
      <c r="E505" s="164">
        <f t="shared" si="150"/>
        <v>25.224655595476534</v>
      </c>
      <c r="F505" s="164">
        <f t="shared" si="151"/>
        <v>-78.349339212981647</v>
      </c>
      <c r="G505" s="164">
        <f t="shared" si="152"/>
        <v>-3.9399448621839506</v>
      </c>
      <c r="H505" s="164">
        <f t="shared" si="153"/>
        <v>141.44330331788245</v>
      </c>
      <c r="I505" s="164">
        <f t="shared" si="154"/>
        <v>21.284710733292584</v>
      </c>
      <c r="J505" s="164">
        <f t="shared" si="155"/>
        <v>63.093964104900806</v>
      </c>
      <c r="K505" s="164" t="str">
        <f t="shared" si="141"/>
        <v>1+0.00062589834325999i</v>
      </c>
      <c r="L505" s="164" t="str">
        <f t="shared" si="142"/>
        <v>1-0.000210728774407312i</v>
      </c>
      <c r="M505" s="164" t="str">
        <f t="shared" si="159"/>
        <v>1.00000013189479+0.000415169568852678i</v>
      </c>
      <c r="N505" s="164" t="str">
        <f t="shared" si="143"/>
        <v>1+4.6712482145158i</v>
      </c>
      <c r="O505" s="164" t="str">
        <f t="shared" si="144"/>
        <v>0.999876585666991+0.00796434486514572i</v>
      </c>
      <c r="P505" s="164" t="str">
        <f t="shared" si="160"/>
        <v>0.962673153935891+4.67863606039823i</v>
      </c>
      <c r="Q505" s="164" t="str">
        <f t="shared" si="145"/>
        <v>3.68522231290099-17.8727582896224i</v>
      </c>
      <c r="R505" s="164" t="str">
        <f t="shared" si="146"/>
        <v>280-223.000682265394i</v>
      </c>
      <c r="S505" s="164" t="str">
        <f t="shared" si="147"/>
        <v>-735902.251475801i</v>
      </c>
      <c r="T505" s="164" t="str">
        <f t="shared" si="156"/>
        <v>279.830339647897-223.039565853108i</v>
      </c>
      <c r="U505" s="164" t="str">
        <f t="shared" si="148"/>
        <v>-0.496826712690781+0.395997140418049i</v>
      </c>
    </row>
    <row r="506" spans="2:21" x14ac:dyDescent="0.2">
      <c r="B506" s="164">
        <f t="shared" si="157"/>
        <v>3.3399999999999501</v>
      </c>
      <c r="C506" s="164">
        <f t="shared" si="158"/>
        <v>2187.7616239493022</v>
      </c>
      <c r="D506" s="164">
        <f t="shared" si="149"/>
        <v>2.1877616239493021</v>
      </c>
      <c r="E506" s="164">
        <f t="shared" si="150"/>
        <v>25.129008303051585</v>
      </c>
      <c r="F506" s="164">
        <f t="shared" si="151"/>
        <v>-78.488667463406784</v>
      </c>
      <c r="G506" s="164">
        <f t="shared" si="152"/>
        <v>-3.9784837514147227</v>
      </c>
      <c r="H506" s="164">
        <f t="shared" si="153"/>
        <v>141.76408840853489</v>
      </c>
      <c r="I506" s="164">
        <f t="shared" si="154"/>
        <v>21.150524551636863</v>
      </c>
      <c r="J506" s="164">
        <f t="shared" si="155"/>
        <v>63.275420945128104</v>
      </c>
      <c r="K506" s="164" t="str">
        <f t="shared" si="141"/>
        <v>1+0.000633145904497114i</v>
      </c>
      <c r="L506" s="164" t="str">
        <f t="shared" si="142"/>
        <v>1-0.000213168898611806i</v>
      </c>
      <c r="M506" s="164" t="str">
        <f t="shared" si="159"/>
        <v>1.00000013496702+0.000419977005885308i</v>
      </c>
      <c r="N506" s="164" t="str">
        <f t="shared" si="143"/>
        <v>1+4.72533871955241i</v>
      </c>
      <c r="O506" s="164" t="str">
        <f t="shared" si="144"/>
        <v>0.999873710977885+0.00805656763222173i</v>
      </c>
      <c r="P506" s="164" t="str">
        <f t="shared" si="160"/>
        <v>0.961803699998655+4.73279852877858i</v>
      </c>
      <c r="Q506" s="164" t="str">
        <f t="shared" si="145"/>
        <v>3.60186738406697-17.6858377557063i</v>
      </c>
      <c r="R506" s="164" t="str">
        <f t="shared" si="146"/>
        <v>280-220.448014564064i</v>
      </c>
      <c r="S506" s="164" t="str">
        <f t="shared" si="147"/>
        <v>-727478.448061413i</v>
      </c>
      <c r="T506" s="164" t="str">
        <f t="shared" si="156"/>
        <v>279.830338704852-220.488903959214i</v>
      </c>
      <c r="U506" s="164" t="str">
        <f t="shared" si="148"/>
        <v>-0.496826711016445+0.391468550110352i</v>
      </c>
    </row>
    <row r="507" spans="2:21" x14ac:dyDescent="0.2">
      <c r="B507" s="164">
        <f t="shared" si="157"/>
        <v>3.34499999999995</v>
      </c>
      <c r="C507" s="164">
        <f t="shared" si="158"/>
        <v>2213.0947096053842</v>
      </c>
      <c r="D507" s="164">
        <f t="shared" si="149"/>
        <v>2.2130947096053841</v>
      </c>
      <c r="E507" s="164">
        <f t="shared" si="150"/>
        <v>25.033266970255653</v>
      </c>
      <c r="F507" s="164">
        <f t="shared" si="151"/>
        <v>-78.626647369588269</v>
      </c>
      <c r="G507" s="164">
        <f t="shared" si="152"/>
        <v>-4.0164787060364233</v>
      </c>
      <c r="H507" s="164">
        <f t="shared" si="153"/>
        <v>142.08400440949603</v>
      </c>
      <c r="I507" s="164">
        <f t="shared" si="154"/>
        <v>21.01678826421923</v>
      </c>
      <c r="J507" s="164">
        <f t="shared" si="155"/>
        <v>63.457357039907762</v>
      </c>
      <c r="K507" s="164" t="str">
        <f t="shared" si="141"/>
        <v>1+0.000640477388538081i</v>
      </c>
      <c r="L507" s="164" t="str">
        <f t="shared" si="142"/>
        <v>1-0.000215637278122914i</v>
      </c>
      <c r="M507" s="164" t="str">
        <f t="shared" si="159"/>
        <v>1.0000001381108+0.000424840110415167i</v>
      </c>
      <c r="N507" s="164" t="str">
        <f t="shared" si="143"/>
        <v>1+4.780055563118i</v>
      </c>
      <c r="O507" s="164" t="str">
        <f t="shared" si="144"/>
        <v>0.999870769328668+0.00814985828861082i</v>
      </c>
      <c r="P507" s="164" t="str">
        <f t="shared" si="160"/>
        <v>0.96091399387757+4.78758769161719i</v>
      </c>
      <c r="Q507" s="164" t="str">
        <f t="shared" si="145"/>
        <v>3.52024884693134-17.5004920179563i</v>
      </c>
      <c r="R507" s="164" t="str">
        <f t="shared" si="146"/>
        <v>280-217.924567008284i</v>
      </c>
      <c r="S507" s="164" t="str">
        <f t="shared" si="147"/>
        <v>-719151.071127338i</v>
      </c>
      <c r="T507" s="164" t="str">
        <f t="shared" si="156"/>
        <v>279.83033773984-217.9674676307i</v>
      </c>
      <c r="U507" s="164" t="str">
        <f t="shared" si="148"/>
        <v>-0.496826709303108+0.386991848534923i</v>
      </c>
    </row>
    <row r="508" spans="2:21" x14ac:dyDescent="0.2">
      <c r="B508" s="164">
        <f t="shared" si="157"/>
        <v>3.3499999999999499</v>
      </c>
      <c r="C508" s="164">
        <f t="shared" si="158"/>
        <v>2238.721138568083</v>
      </c>
      <c r="D508" s="164">
        <f t="shared" si="149"/>
        <v>2.2387211385680832</v>
      </c>
      <c r="E508" s="164">
        <f t="shared" si="150"/>
        <v>24.937433577209216</v>
      </c>
      <c r="F508" s="164">
        <f t="shared" si="151"/>
        <v>-78.763291499926581</v>
      </c>
      <c r="G508" s="164">
        <f t="shared" si="152"/>
        <v>-4.0539327247362262</v>
      </c>
      <c r="H508" s="164">
        <f t="shared" si="153"/>
        <v>142.40301374436569</v>
      </c>
      <c r="I508" s="164">
        <f t="shared" si="154"/>
        <v>20.883500852472991</v>
      </c>
      <c r="J508" s="164">
        <f t="shared" si="155"/>
        <v>63.639722244439113</v>
      </c>
      <c r="K508" s="164" t="str">
        <f t="shared" si="141"/>
        <v>1+0.000647893767163157i</v>
      </c>
      <c r="L508" s="164" t="str">
        <f t="shared" si="142"/>
        <v>1-0.000218134240121667i</v>
      </c>
      <c r="M508" s="164" t="str">
        <f t="shared" si="159"/>
        <v>1.00000014132781+0.00042975952704149i</v>
      </c>
      <c r="N508" s="164" t="str">
        <f t="shared" si="143"/>
        <v>1+4.83540599787089i</v>
      </c>
      <c r="O508" s="164" t="str">
        <f t="shared" si="144"/>
        <v>0.999867759159638+0.00824422919988844i</v>
      </c>
      <c r="P508" s="164" t="str">
        <f t="shared" si="160"/>
        <v>0.960003563838675+4.84301078891813i</v>
      </c>
      <c r="Q508" s="164" t="str">
        <f t="shared" si="145"/>
        <v>3.44033396960347-17.316720450441i</v>
      </c>
      <c r="R508" s="164" t="str">
        <f t="shared" si="146"/>
        <v>280-215.430005117812i</v>
      </c>
      <c r="S508" s="164" t="str">
        <f t="shared" si="147"/>
        <v>-710919.016888782i</v>
      </c>
      <c r="T508" s="164" t="str">
        <f t="shared" si="156"/>
        <v>279.83033675235-215.474922653905i</v>
      </c>
      <c r="U508" s="164" t="str">
        <f t="shared" si="148"/>
        <v>-0.496826707549862+0.382566442309804i</v>
      </c>
    </row>
    <row r="509" spans="2:21" x14ac:dyDescent="0.2">
      <c r="B509" s="164">
        <f t="shared" si="157"/>
        <v>3.3549999999999498</v>
      </c>
      <c r="C509" s="164">
        <f t="shared" si="158"/>
        <v>2264.6443075928</v>
      </c>
      <c r="D509" s="164">
        <f t="shared" si="149"/>
        <v>2.2646443075928002</v>
      </c>
      <c r="E509" s="164">
        <f t="shared" si="150"/>
        <v>24.84151006704608</v>
      </c>
      <c r="F509" s="164">
        <f t="shared" si="151"/>
        <v>-78.898612424064339</v>
      </c>
      <c r="G509" s="164">
        <f t="shared" si="152"/>
        <v>-4.0908489236557335</v>
      </c>
      <c r="H509" s="164">
        <f t="shared" si="153"/>
        <v>142.72107939184312</v>
      </c>
      <c r="I509" s="164">
        <f t="shared" si="154"/>
        <v>20.750661143390346</v>
      </c>
      <c r="J509" s="164">
        <f t="shared" si="155"/>
        <v>63.82246696777878</v>
      </c>
      <c r="K509" s="164" t="str">
        <f t="shared" si="141"/>
        <v>1+0.000655396023405296i</v>
      </c>
      <c r="L509" s="164" t="str">
        <f t="shared" si="142"/>
        <v>1-0.000220660115577674i</v>
      </c>
      <c r="M509" s="164" t="str">
        <f t="shared" si="159"/>
        <v>1.00000014461976+0.000434735907827622i</v>
      </c>
      <c r="N509" s="164" t="str">
        <f t="shared" si="143"/>
        <v>1+4.89139736045128i</v>
      </c>
      <c r="O509" s="164" t="str">
        <f t="shared" si="144"/>
        <v>0.999864678874764+0.00833969287481667i</v>
      </c>
      <c r="P509" s="164" t="str">
        <f t="shared" si="160"/>
        <v>0.959071927159911+4.8990751439313i</v>
      </c>
      <c r="Q509" s="164" t="str">
        <f t="shared" si="145"/>
        <v>3.36209048793967-17.134521937097i</v>
      </c>
      <c r="R509" s="164" t="str">
        <f t="shared" si="146"/>
        <v>280-212.963998241174i</v>
      </c>
      <c r="S509" s="164" t="str">
        <f t="shared" si="147"/>
        <v>-702781.194195871i</v>
      </c>
      <c r="T509" s="164" t="str">
        <f t="shared" si="156"/>
        <v>279.830335741858-213.010938644699i</v>
      </c>
      <c r="U509" s="164" t="str">
        <f t="shared" si="148"/>
        <v>-0.496826705755777+0.378191744852206i</v>
      </c>
    </row>
    <row r="510" spans="2:21" x14ac:dyDescent="0.2">
      <c r="B510" s="164">
        <f t="shared" si="157"/>
        <v>3.3599999999999497</v>
      </c>
      <c r="C510" s="164">
        <f t="shared" si="158"/>
        <v>2290.8676527675102</v>
      </c>
      <c r="D510" s="164">
        <f t="shared" si="149"/>
        <v>2.2908676527675103</v>
      </c>
      <c r="E510" s="164">
        <f t="shared" si="150"/>
        <v>24.74549834645449</v>
      </c>
      <c r="F510" s="164">
        <f t="shared" si="151"/>
        <v>-79.032622709341894</v>
      </c>
      <c r="G510" s="164">
        <f t="shared" si="152"/>
        <v>-4.1272305334000485</v>
      </c>
      <c r="H510" s="164">
        <f t="shared" si="153"/>
        <v>143.03816490441335</v>
      </c>
      <c r="I510" s="164">
        <f t="shared" si="154"/>
        <v>20.618267813054441</v>
      </c>
      <c r="J510" s="164">
        <f t="shared" si="155"/>
        <v>64.005542195071456</v>
      </c>
      <c r="K510" s="164" t="str">
        <f t="shared" si="141"/>
        <v>1+0.000662985151680437i</v>
      </c>
      <c r="L510" s="164" t="str">
        <f t="shared" si="142"/>
        <v>1-0.000223215239292989i</v>
      </c>
      <c r="M510" s="164" t="str">
        <f t="shared" si="159"/>
        <v>1.00000014798839+0.000439769912387448i</v>
      </c>
      <c r="N510" s="164" t="str">
        <f t="shared" si="143"/>
        <v>1+4.94803707245361i</v>
      </c>
      <c r="O510" s="164" t="str">
        <f t="shared" si="144"/>
        <v>0.999861526840839+0.00843626196700221i</v>
      </c>
      <c r="P510" s="164" t="str">
        <f t="shared" si="160"/>
        <v>0.958118589875182+4.95578816409554i</v>
      </c>
      <c r="Q510" s="164" t="str">
        <f t="shared" si="145"/>
        <v>3.28548660561275-16.9538948895081i</v>
      </c>
      <c r="R510" s="164" t="str">
        <f t="shared" si="146"/>
        <v>280-210.526219511827i</v>
      </c>
      <c r="S510" s="164" t="str">
        <f t="shared" si="147"/>
        <v>-694736.524389029i</v>
      </c>
      <c r="T510" s="164" t="str">
        <f t="shared" si="156"/>
        <v>279.830334707829-210.575189004662i</v>
      </c>
      <c r="U510" s="164" t="str">
        <f t="shared" si="148"/>
        <v>-0.496826703919903+0.373867176300704i</v>
      </c>
    </row>
    <row r="511" spans="2:21" x14ac:dyDescent="0.2">
      <c r="B511" s="164">
        <f t="shared" si="157"/>
        <v>3.3649999999999496</v>
      </c>
      <c r="C511" s="164">
        <f t="shared" si="158"/>
        <v>2317.3946499682106</v>
      </c>
      <c r="D511" s="164">
        <f t="shared" si="149"/>
        <v>2.3173946499682105</v>
      </c>
      <c r="E511" s="164">
        <f t="shared" si="150"/>
        <v>24.649400286218718</v>
      </c>
      <c r="F511" s="164">
        <f t="shared" si="151"/>
        <v>-79.165334917389018</v>
      </c>
      <c r="G511" s="164">
        <f t="shared" si="152"/>
        <v>-4.1630808959644048</v>
      </c>
      <c r="H511" s="164">
        <f t="shared" si="153"/>
        <v>143.35423442620487</v>
      </c>
      <c r="I511" s="164">
        <f t="shared" si="154"/>
        <v>20.486319390254312</v>
      </c>
      <c r="J511" s="164">
        <f t="shared" si="155"/>
        <v>64.188899508815851</v>
      </c>
      <c r="K511" s="164" t="str">
        <f t="shared" si="141"/>
        <v>1+0.000670662157919312i</v>
      </c>
      <c r="L511" s="164" t="str">
        <f t="shared" si="142"/>
        <v>1-0.000225799949946495i</v>
      </c>
      <c r="M511" s="164" t="str">
        <f t="shared" si="159"/>
        <v>1.00000015143548+0.000444862207972817i</v>
      </c>
      <c r="N511" s="164" t="str">
        <f t="shared" si="143"/>
        <v>1+5.00533264141037i</v>
      </c>
      <c r="O511" s="164" t="str">
        <f t="shared" si="144"/>
        <v>0.999858301386612+0.00853394927657362i</v>
      </c>
      <c r="P511" s="164" t="str">
        <f t="shared" si="160"/>
        <v>0.957143046512438+5.01315734199211i</v>
      </c>
      <c r="Q511" s="164" t="str">
        <f t="shared" si="145"/>
        <v>3.21049099380365-16.7748372642969i</v>
      </c>
      <c r="R511" s="164" t="str">
        <f t="shared" si="146"/>
        <v>280-208.116345804843i</v>
      </c>
      <c r="S511" s="164" t="str">
        <f t="shared" si="147"/>
        <v>-686783.941155983i</v>
      </c>
      <c r="T511" s="164" t="str">
        <f t="shared" si="156"/>
        <v>279.830333649715-208.167350877825i</v>
      </c>
      <c r="U511" s="164" t="str">
        <f t="shared" si="148"/>
        <v>-0.496826702041267+0.369592163438435i</v>
      </c>
    </row>
    <row r="512" spans="2:21" x14ac:dyDescent="0.2">
      <c r="B512" s="164">
        <f t="shared" si="157"/>
        <v>3.3699999999999495</v>
      </c>
      <c r="C512" s="164">
        <f t="shared" si="158"/>
        <v>2344.2288153196509</v>
      </c>
      <c r="D512" s="164">
        <f t="shared" si="149"/>
        <v>2.3442288153196511</v>
      </c>
      <c r="E512" s="164">
        <f t="shared" si="150"/>
        <v>24.553217721759978</v>
      </c>
      <c r="F512" s="164">
        <f t="shared" si="151"/>
        <v>-79.296761600845798</v>
      </c>
      <c r="G512" s="164">
        <f t="shared" si="152"/>
        <v>-4.1984034615861017</v>
      </c>
      <c r="H512" s="164">
        <f t="shared" si="153"/>
        <v>143.66925271001855</v>
      </c>
      <c r="I512" s="164">
        <f t="shared" si="154"/>
        <v>20.354814260173875</v>
      </c>
      <c r="J512" s="164">
        <f t="shared" si="155"/>
        <v>64.372491109172756</v>
      </c>
      <c r="K512" s="164" t="str">
        <f t="shared" si="141"/>
        <v>1+0.000678428059700783i</v>
      </c>
      <c r="L512" s="164" t="str">
        <f t="shared" si="142"/>
        <v>1-0.000228414590138788i</v>
      </c>
      <c r="M512" s="164" t="str">
        <f t="shared" si="159"/>
        <v>1.00000015496287+0.000450013469561995i</v>
      </c>
      <c r="N512" s="164" t="str">
        <f t="shared" si="143"/>
        <v>1+5.06329166178715i</v>
      </c>
      <c r="O512" s="164" t="str">
        <f t="shared" si="144"/>
        <v>0.999855000801904+0.008632767751878i</v>
      </c>
      <c r="P512" s="164" t="str">
        <f t="shared" si="160"/>
        <v>0.956144779825675+5.07119025630834i</v>
      </c>
      <c r="Q512" s="164" t="str">
        <f t="shared" si="145"/>
        <v>3.13707279053543-16.5973465801273i</v>
      </c>
      <c r="R512" s="164" t="str">
        <f t="shared" si="146"/>
        <v>280-205.734057694071i</v>
      </c>
      <c r="S512" s="164" t="str">
        <f t="shared" si="147"/>
        <v>-678922.390390436i</v>
      </c>
      <c r="T512" s="164" t="str">
        <f t="shared" si="156"/>
        <v>279.830332566954-205.787105107846i</v>
      </c>
      <c r="U512" s="164" t="str">
        <f t="shared" si="148"/>
        <v>-0.496826700118872+0.365366139617062i</v>
      </c>
    </row>
    <row r="513" spans="2:21" x14ac:dyDescent="0.2">
      <c r="B513" s="164">
        <f t="shared" si="157"/>
        <v>3.3749999999999494</v>
      </c>
      <c r="C513" s="164">
        <f t="shared" si="158"/>
        <v>2371.3737056613809</v>
      </c>
      <c r="D513" s="164">
        <f t="shared" si="149"/>
        <v>2.3713737056613811</v>
      </c>
      <c r="E513" s="164">
        <f t="shared" si="150"/>
        <v>24.456952453676028</v>
      </c>
      <c r="F513" s="164">
        <f t="shared" si="151"/>
        <v>-79.426915300213324</v>
      </c>
      <c r="G513" s="164">
        <f t="shared" si="152"/>
        <v>-4.2332017855259876</v>
      </c>
      <c r="H513" s="164">
        <f t="shared" si="153"/>
        <v>143.98318513349881</v>
      </c>
      <c r="I513" s="164">
        <f t="shared" si="154"/>
        <v>20.223750668150039</v>
      </c>
      <c r="J513" s="164">
        <f t="shared" si="155"/>
        <v>64.556269833285484</v>
      </c>
      <c r="K513" s="164" t="str">
        <f t="shared" si="141"/>
        <v>1+0.00068628388638672i</v>
      </c>
      <c r="L513" s="164" t="str">
        <f t="shared" si="142"/>
        <v>1-0.000231059506437593i</v>
      </c>
      <c r="M513" s="164" t="str">
        <f t="shared" si="159"/>
        <v>1.00000015857242+0.000455224379949127i</v>
      </c>
      <c r="N513" s="164" t="str">
        <f t="shared" si="143"/>
        <v>1+5.12192181598934i</v>
      </c>
      <c r="O513" s="164" t="str">
        <f t="shared" si="144"/>
        <v>0.999851623336702+0.0087327304911972i</v>
      </c>
      <c r="P513" s="164" t="str">
        <f t="shared" si="160"/>
        <v>0.955123260520684+5.12989457281181i</v>
      </c>
      <c r="Q513" s="164" t="str">
        <f t="shared" si="145"/>
        <v>3.06520159966722-16.4214199343191i</v>
      </c>
      <c r="R513" s="164" t="str">
        <f t="shared" si="146"/>
        <v>280-203.379039409803i</v>
      </c>
      <c r="S513" s="164" t="str">
        <f t="shared" si="147"/>
        <v>-671150.83005235i</v>
      </c>
      <c r="T513" s="164" t="str">
        <f t="shared" si="156"/>
        <v>279.830331458972-203.434136195727i</v>
      </c>
      <c r="U513" s="164" t="str">
        <f t="shared" si="148"/>
        <v>-0.496826698151698+0.361188544681707i</v>
      </c>
    </row>
    <row r="514" spans="2:21" x14ac:dyDescent="0.2">
      <c r="B514" s="164">
        <f t="shared" si="157"/>
        <v>3.3799999999999493</v>
      </c>
      <c r="C514" s="164">
        <f t="shared" si="158"/>
        <v>2398.8329190192126</v>
      </c>
      <c r="D514" s="164">
        <f t="shared" si="149"/>
        <v>2.3988329190192124</v>
      </c>
      <c r="E514" s="164">
        <f t="shared" si="150"/>
        <v>24.360606248280327</v>
      </c>
      <c r="F514" s="164">
        <f t="shared" si="151"/>
        <v>-79.555808540828139</v>
      </c>
      <c r="G514" s="164">
        <f t="shared" si="152"/>
        <v>-4.2674795247868502</v>
      </c>
      <c r="H514" s="164">
        <f t="shared" si="153"/>
        <v>144.29599771444626</v>
      </c>
      <c r="I514" s="164">
        <f t="shared" si="154"/>
        <v>20.093126723493477</v>
      </c>
      <c r="J514" s="164">
        <f t="shared" si="155"/>
        <v>64.74018917361812</v>
      </c>
      <c r="K514" s="164" t="str">
        <f t="shared" si="141"/>
        <v>1+0.00069423067925844i</v>
      </c>
      <c r="L514" s="164" t="str">
        <f t="shared" si="142"/>
        <v>1-0.000233735049423702i</v>
      </c>
      <c r="M514" s="164" t="str">
        <f t="shared" si="159"/>
        <v>1.00000016226604+0.000460495629834738i</v>
      </c>
      <c r="N514" s="164" t="str">
        <f t="shared" si="143"/>
        <v>1+5.18123087538037i</v>
      </c>
      <c r="O514" s="164" t="str">
        <f t="shared" si="144"/>
        <v>0.999848167200229+0.00883385074448404i</v>
      </c>
      <c r="P514" s="164" t="str">
        <f t="shared" si="160"/>
        <v>0.954077946974406+5.18927804533478i</v>
      </c>
      <c r="Q514" s="164" t="str">
        <f t="shared" si="145"/>
        <v>2.99484748956765-16.2470540190782i</v>
      </c>
      <c r="R514" s="164" t="str">
        <f t="shared" si="146"/>
        <v>280-201.050978796916i</v>
      </c>
      <c r="S514" s="164" t="str">
        <f t="shared" si="147"/>
        <v>-663468.230029826i</v>
      </c>
      <c r="T514" s="164" t="str">
        <f t="shared" si="156"/>
        <v>279.830330325182-201.108132257987i</v>
      </c>
      <c r="U514" s="164" t="str">
        <f t="shared" si="148"/>
        <v>-0.496826696138702+0.357058824896686i</v>
      </c>
    </row>
    <row r="515" spans="2:21" x14ac:dyDescent="0.2">
      <c r="B515" s="164">
        <f t="shared" si="157"/>
        <v>3.3849999999999492</v>
      </c>
      <c r="C515" s="164">
        <f t="shared" si="158"/>
        <v>2426.6100950821324</v>
      </c>
      <c r="D515" s="164">
        <f t="shared" si="149"/>
        <v>2.4266100950821325</v>
      </c>
      <c r="E515" s="164">
        <f t="shared" si="150"/>
        <v>24.26418083813957</v>
      </c>
      <c r="F515" s="164">
        <f t="shared" si="151"/>
        <v>-79.683453829960413</v>
      </c>
      <c r="G515" s="164">
        <f t="shared" si="152"/>
        <v>-4.3012404347741873</v>
      </c>
      <c r="H515" s="164">
        <f t="shared" si="153"/>
        <v>144.60765712525668</v>
      </c>
      <c r="I515" s="164">
        <f t="shared" si="154"/>
        <v>19.962940403365383</v>
      </c>
      <c r="J515" s="164">
        <f t="shared" si="155"/>
        <v>64.924203295296266</v>
      </c>
      <c r="K515" s="164" t="str">
        <f t="shared" si="141"/>
        <v>1+0.000702269491654731i</v>
      </c>
      <c r="L515" s="164" t="str">
        <f t="shared" si="142"/>
        <v>1-0.000236441573737439i</v>
      </c>
      <c r="M515" s="164" t="str">
        <f t="shared" si="159"/>
        <v>1.0000001660457+0.000465827917917292i</v>
      </c>
      <c r="N515" s="164" t="str">
        <f t="shared" si="143"/>
        <v>1+5.24122670131181i</v>
      </c>
      <c r="O515" s="164" t="str">
        <f t="shared" si="144"/>
        <v>0.999844630559996+0.00893614191511855i</v>
      </c>
      <c r="P515" s="164" t="str">
        <f t="shared" si="160"/>
        <v>0.953008284947765+5.24934851676941i</v>
      </c>
      <c r="Q515" s="164" t="str">
        <f t="shared" si="145"/>
        <v>2.92598099148415-16.074245137343i</v>
      </c>
      <c r="R515" s="164" t="str">
        <f t="shared" si="146"/>
        <v>280-198.749567273499i</v>
      </c>
      <c r="S515" s="164" t="str">
        <f t="shared" si="147"/>
        <v>-655873.572002546i</v>
      </c>
      <c r="T515" s="164" t="str">
        <f t="shared" si="156"/>
        <v>279.830329164983-198.808784985323i</v>
      </c>
      <c r="U515" s="164" t="str">
        <f t="shared" si="148"/>
        <v>-0.496826694078819+0.352976432872113i</v>
      </c>
    </row>
    <row r="516" spans="2:21" x14ac:dyDescent="0.2">
      <c r="B516" s="164">
        <f t="shared" si="157"/>
        <v>3.3899999999999491</v>
      </c>
      <c r="C516" s="164">
        <f t="shared" si="158"/>
        <v>2454.7089156847437</v>
      </c>
      <c r="D516" s="164">
        <f t="shared" si="149"/>
        <v>2.4547089156847437</v>
      </c>
      <c r="E516" s="164">
        <f t="shared" si="150"/>
        <v>24.167677922608668</v>
      </c>
      <c r="F516" s="164">
        <f t="shared" si="151"/>
        <v>-79.809863654030536</v>
      </c>
      <c r="G516" s="164">
        <f t="shared" si="152"/>
        <v>-4.3344883659056395</v>
      </c>
      <c r="H516" s="164">
        <f t="shared" si="153"/>
        <v>144.91813070647976</v>
      </c>
      <c r="I516" s="164">
        <f t="shared" si="154"/>
        <v>19.833189556703029</v>
      </c>
      <c r="J516" s="164">
        <f t="shared" si="155"/>
        <v>65.108267052449222</v>
      </c>
      <c r="K516" s="164" t="str">
        <f t="shared" si="141"/>
        <v>1+0.000710401389111469i</v>
      </c>
      <c r="L516" s="164" t="str">
        <f t="shared" si="142"/>
        <v>1-0.00023917943812567i</v>
      </c>
      <c r="M516" s="164" t="str">
        <f t="shared" si="159"/>
        <v>1.00000016991341+0.000471221950985799i</v>
      </c>
      <c r="N516" s="164" t="str">
        <f t="shared" si="143"/>
        <v>1+5.3019172461654i</v>
      </c>
      <c r="O516" s="164" t="str">
        <f t="shared" si="144"/>
        <v>0.999841011540829+0.00903961756168463i</v>
      </c>
      <c r="P516" s="164" t="str">
        <f t="shared" si="160"/>
        <v>0.951913707291794+5.31011392007346i</v>
      </c>
      <c r="Q516" s="164" t="str">
        <f t="shared" si="145"/>
        <v>2.85857309762572-15.9029892182482i</v>
      </c>
      <c r="R516" s="164" t="str">
        <f t="shared" si="146"/>
        <v>280-196.474499789944i</v>
      </c>
      <c r="S516" s="164" t="str">
        <f t="shared" si="147"/>
        <v>-648365.849306817i</v>
      </c>
      <c r="T516" s="164" t="str">
        <f t="shared" si="156"/>
        <v>279.830327977759-196.535789601743i</v>
      </c>
      <c r="U516" s="164" t="str">
        <f t="shared" si="148"/>
        <v>-0.496826691970954+0.348940827491344i</v>
      </c>
    </row>
    <row r="517" spans="2:21" x14ac:dyDescent="0.2">
      <c r="B517" s="164">
        <f t="shared" si="157"/>
        <v>3.3949999999999489</v>
      </c>
      <c r="C517" s="164">
        <f t="shared" si="158"/>
        <v>2483.1331052952801</v>
      </c>
      <c r="D517" s="164">
        <f t="shared" si="149"/>
        <v>2.4831331052952801</v>
      </c>
      <c r="E517" s="164">
        <f t="shared" si="150"/>
        <v>24.071099168363673</v>
      </c>
      <c r="F517" s="164">
        <f t="shared" si="151"/>
        <v>-79.935050475942887</v>
      </c>
      <c r="G517" s="164">
        <f t="shared" si="152"/>
        <v>-4.3672272601748494</v>
      </c>
      <c r="H517" s="164">
        <f t="shared" si="153"/>
        <v>145.22738647949154</v>
      </c>
      <c r="I517" s="164">
        <f t="shared" si="154"/>
        <v>19.703871908188823</v>
      </c>
      <c r="J517" s="164">
        <f t="shared" si="155"/>
        <v>65.292336003548655</v>
      </c>
      <c r="K517" s="164" t="str">
        <f t="shared" si="141"/>
        <v>1+0.000718627449502854i</v>
      </c>
      <c r="L517" s="164" t="str">
        <f t="shared" si="142"/>
        <v>1-0.000241949005489354i</v>
      </c>
      <c r="M517" s="164" t="str">
        <f t="shared" si="159"/>
        <v>1.0000001738712+0.0004766784440135i</v>
      </c>
      <c r="N517" s="164" t="str">
        <f t="shared" si="143"/>
        <v>1+5.36331055440714i</v>
      </c>
      <c r="O517" s="164" t="str">
        <f t="shared" si="144"/>
        <v>0.999837308223877+0.00914429139976713i</v>
      </c>
      <c r="P517" s="164" t="str">
        <f t="shared" si="160"/>
        <v>0.950793633646931+5.37158227928691i</v>
      </c>
      <c r="Q517" s="164" t="str">
        <f t="shared" si="145"/>
        <v>2.79259525897541-15.7332818322105i</v>
      </c>
      <c r="R517" s="164" t="str">
        <f t="shared" si="146"/>
        <v>280-194.225474788524i</v>
      </c>
      <c r="S517" s="164" t="str">
        <f t="shared" si="147"/>
        <v>-640944.066802129i</v>
      </c>
      <c r="T517" s="164" t="str">
        <f t="shared" si="156"/>
        <v>279.830326762881-194.288844824172i</v>
      </c>
      <c r="U517" s="164" t="str">
        <f t="shared" si="148"/>
        <v>-0.49682668981399+0.34495147383926i</v>
      </c>
    </row>
    <row r="518" spans="2:21" x14ac:dyDescent="0.2">
      <c r="B518" s="164">
        <f t="shared" si="157"/>
        <v>3.3999999999999488</v>
      </c>
      <c r="C518" s="164">
        <f t="shared" si="158"/>
        <v>2511.8864315092865</v>
      </c>
      <c r="D518" s="164">
        <f t="shared" si="149"/>
        <v>2.5118864315092866</v>
      </c>
      <c r="E518" s="164">
        <f t="shared" si="150"/>
        <v>23.974446209933337</v>
      </c>
      <c r="F518" s="164">
        <f t="shared" si="151"/>
        <v>-80.059026732533241</v>
      </c>
      <c r="G518" s="164">
        <f t="shared" si="152"/>
        <v>-4.3994611476763534</v>
      </c>
      <c r="H518" s="164">
        <f t="shared" si="153"/>
        <v>145.53539315827996</v>
      </c>
      <c r="I518" s="164">
        <f t="shared" si="154"/>
        <v>19.574985062256985</v>
      </c>
      <c r="J518" s="164">
        <f t="shared" si="155"/>
        <v>65.476366425746718</v>
      </c>
      <c r="K518" s="164" t="str">
        <f t="shared" si="141"/>
        <v>1+0.00072694876318428i</v>
      </c>
      <c r="L518" s="164" t="str">
        <f t="shared" si="142"/>
        <v>1-0.000244750642931646i</v>
      </c>
      <c r="M518" s="164" t="str">
        <f t="shared" si="159"/>
        <v>1.00000017792118+0.000482198120252634i</v>
      </c>
      <c r="N518" s="164" t="str">
        <f t="shared" si="143"/>
        <v>1+5.42541476365353i</v>
      </c>
      <c r="O518" s="164" t="str">
        <f t="shared" si="144"/>
        <v>0.999833518645592+0.00925017730376992i</v>
      </c>
      <c r="P518" s="164" t="str">
        <f t="shared" si="160"/>
        <v>0.949647470135306+5.43376171055922i</v>
      </c>
      <c r="Q518" s="164" t="str">
        <f t="shared" si="145"/>
        <v>2.72801938284883-15.565118205641i</v>
      </c>
      <c r="R518" s="164" t="str">
        <f t="shared" si="146"/>
        <v>280-192.002194163408i</v>
      </c>
      <c r="S518" s="164" t="str">
        <f t="shared" si="147"/>
        <v>-633607.240739248i</v>
      </c>
      <c r="T518" s="164" t="str">
        <f t="shared" si="156"/>
        <v>279.830325519705-192.067652822509i</v>
      </c>
      <c r="U518" s="164" t="str">
        <f t="shared" si="148"/>
        <v>-0.496826687606785+0.341007843131346i</v>
      </c>
    </row>
    <row r="519" spans="2:21" x14ac:dyDescent="0.2">
      <c r="B519" s="164">
        <f t="shared" si="157"/>
        <v>3.4049999999999487</v>
      </c>
      <c r="C519" s="164">
        <f t="shared" si="158"/>
        <v>2540.972705549008</v>
      </c>
      <c r="D519" s="164">
        <f t="shared" si="149"/>
        <v>2.5409727055490081</v>
      </c>
      <c r="E519" s="164">
        <f t="shared" si="150"/>
        <v>23.877720650226259</v>
      </c>
      <c r="F519" s="164">
        <f t="shared" si="151"/>
        <v>-80.181804832127384</v>
      </c>
      <c r="G519" s="164">
        <f t="shared" si="152"/>
        <v>-4.4311941430967723</v>
      </c>
      <c r="H519" s="164">
        <f t="shared" si="153"/>
        <v>145.84212016033428</v>
      </c>
      <c r="I519" s="164">
        <f t="shared" si="154"/>
        <v>19.446526507129487</v>
      </c>
      <c r="J519" s="164">
        <f t="shared" si="155"/>
        <v>65.660315328206892</v>
      </c>
      <c r="K519" s="164" t="str">
        <f t="shared" si="141"/>
        <v>1+0.000735366433136862i</v>
      </c>
      <c r="L519" s="164" t="str">
        <f t="shared" si="142"/>
        <v>1-0.000247584721806554i</v>
      </c>
      <c r="M519" s="164" t="str">
        <f t="shared" si="159"/>
        <v>1.00000018206549+0.000487781711330308i</v>
      </c>
      <c r="N519" s="164" t="str">
        <f t="shared" si="143"/>
        <v>1+5.48823810575024i</v>
      </c>
      <c r="O519" s="164" t="str">
        <f t="shared" si="144"/>
        <v>0.999829640796688+0.00935728930875488i</v>
      </c>
      <c r="P519" s="164" t="str">
        <f t="shared" si="160"/>
        <v>0.94847460904585+5.49666042318771i</v>
      </c>
      <c r="Q519" s="164" t="str">
        <f t="shared" si="145"/>
        <v>2.66481783021313-15.3984932352829i</v>
      </c>
      <c r="R519" s="164" t="str">
        <f t="shared" si="146"/>
        <v>280-189.80436322116i</v>
      </c>
      <c r="S519" s="164" t="str">
        <f t="shared" si="147"/>
        <v>-626354.398629827i</v>
      </c>
      <c r="T519" s="164" t="str">
        <f t="shared" si="156"/>
        <v>279.830324247573-189.871919180164i</v>
      </c>
      <c r="U519" s="164" t="str">
        <f t="shared" si="148"/>
        <v>-0.496826685348169+0.337109412643632i</v>
      </c>
    </row>
    <row r="520" spans="2:21" x14ac:dyDescent="0.2">
      <c r="B520" s="164">
        <f t="shared" si="157"/>
        <v>3.4099999999999486</v>
      </c>
      <c r="C520" s="164">
        <f t="shared" si="158"/>
        <v>2570.3957827685608</v>
      </c>
      <c r="D520" s="164">
        <f t="shared" si="149"/>
        <v>2.5703957827685606</v>
      </c>
      <c r="E520" s="164">
        <f t="shared" si="150"/>
        <v>23.780924061056194</v>
      </c>
      <c r="F520" s="164">
        <f t="shared" si="151"/>
        <v>-80.303397152207552</v>
      </c>
      <c r="G520" s="164">
        <f t="shared" si="152"/>
        <v>-4.4624304421791825</v>
      </c>
      <c r="H520" s="164">
        <f t="shared" si="153"/>
        <v>146.14753761664988</v>
      </c>
      <c r="I520" s="164">
        <f t="shared" si="154"/>
        <v>19.31849361887701</v>
      </c>
      <c r="J520" s="164">
        <f t="shared" si="155"/>
        <v>65.844140464442333</v>
      </c>
      <c r="K520" s="164" t="str">
        <f t="shared" si="141"/>
        <v>1+0.000743881575113634i</v>
      </c>
      <c r="L520" s="164" t="str">
        <f t="shared" si="142"/>
        <v>1-0.000250451617768162i</v>
      </c>
      <c r="M520" s="164" t="str">
        <f t="shared" si="159"/>
        <v>1.00000018630634+0.000493429957345472i</v>
      </c>
      <c r="N520" s="164" t="str">
        <f t="shared" si="143"/>
        <v>1+5.5517889078632i</v>
      </c>
      <c r="O520" s="164" t="str">
        <f t="shared" si="144"/>
        <v>0.999825672621081+0.00946564161230223i</v>
      </c>
      <c r="P520" s="164" t="str">
        <f t="shared" si="160"/>
        <v>0.947274428512093+5.56028672066688i</v>
      </c>
      <c r="Q520" s="164" t="str">
        <f t="shared" si="145"/>
        <v>2.60296341278225-15.2334015021834i</v>
      </c>
      <c r="R520" s="164" t="str">
        <f t="shared" si="146"/>
        <v>280-187.631690641667i</v>
      </c>
      <c r="S520" s="164" t="str">
        <f t="shared" si="147"/>
        <v>-619184.579117502i</v>
      </c>
      <c r="T520" s="164" t="str">
        <f t="shared" si="156"/>
        <v>279.830322945807-187.701352855016i</v>
      </c>
      <c r="U520" s="164" t="str">
        <f t="shared" si="148"/>
        <v>-0.49682668303694+0.333255665643369i</v>
      </c>
    </row>
    <row r="521" spans="2:21" x14ac:dyDescent="0.2">
      <c r="B521" s="164">
        <f t="shared" si="157"/>
        <v>3.4149999999999485</v>
      </c>
      <c r="C521" s="164">
        <f t="shared" si="158"/>
        <v>2600.1595631649652</v>
      </c>
      <c r="D521" s="164">
        <f t="shared" si="149"/>
        <v>2.6001595631649654</v>
      </c>
      <c r="E521" s="164">
        <f t="shared" si="150"/>
        <v>23.684057983663326</v>
      </c>
      <c r="F521" s="164">
        <f t="shared" si="151"/>
        <v>-80.423816037184537</v>
      </c>
      <c r="G521" s="164">
        <f t="shared" si="152"/>
        <v>-4.4931743181652104</v>
      </c>
      <c r="H521" s="164">
        <f t="shared" si="153"/>
        <v>146.45161638083894</v>
      </c>
      <c r="I521" s="164">
        <f t="shared" si="154"/>
        <v>19.190883665498117</v>
      </c>
      <c r="J521" s="164">
        <f t="shared" si="155"/>
        <v>66.027800343654405</v>
      </c>
      <c r="K521" s="164" t="str">
        <f t="shared" si="141"/>
        <v>1+0.000752495317787444i</v>
      </c>
      <c r="L521" s="164" t="str">
        <f t="shared" si="142"/>
        <v>1-0.000253351710820426i</v>
      </c>
      <c r="M521" s="164" t="str">
        <f t="shared" si="159"/>
        <v>1.00000019064598+0.000499143606967018i</v>
      </c>
      <c r="N521" s="164" t="str">
        <f t="shared" si="143"/>
        <v>1+5.61607559358241i</v>
      </c>
      <c r="O521" s="164" t="str">
        <f t="shared" si="144"/>
        <v>0.999821612014789+0.00957524857639248i</v>
      </c>
      <c r="P521" s="164" t="str">
        <f t="shared" si="160"/>
        <v>0.946046292182427+5.62464900174887i</v>
      </c>
      <c r="Q521" s="164" t="str">
        <f t="shared" si="145"/>
        <v>2.54242938990193-15.0698372853004i</v>
      </c>
      <c r="R521" s="164" t="str">
        <f t="shared" si="146"/>
        <v>280-185.483888439534i</v>
      </c>
      <c r="S521" s="164" t="str">
        <f t="shared" si="147"/>
        <v>-612096.831850461i</v>
      </c>
      <c r="T521" s="164" t="str">
        <f t="shared" si="156"/>
        <v>279.83032161372-185.555666140852i</v>
      </c>
      <c r="U521" s="164" t="str">
        <f t="shared" si="148"/>
        <v>-0.496826680671877+0.329446091320571i</v>
      </c>
    </row>
    <row r="522" spans="2:21" x14ac:dyDescent="0.2">
      <c r="B522" s="164">
        <f t="shared" si="157"/>
        <v>3.4199999999999484</v>
      </c>
      <c r="C522" s="164">
        <f t="shared" si="158"/>
        <v>2630.2679918950716</v>
      </c>
      <c r="D522" s="164">
        <f t="shared" si="149"/>
        <v>2.6302679918950718</v>
      </c>
      <c r="E522" s="164">
        <f t="shared" si="150"/>
        <v>23.587123929232266</v>
      </c>
      <c r="F522" s="164">
        <f t="shared" si="151"/>
        <v>-80.543073796272878</v>
      </c>
      <c r="G522" s="164">
        <f t="shared" si="152"/>
        <v>-4.5234301182222367</v>
      </c>
      <c r="H522" s="164">
        <f t="shared" si="153"/>
        <v>146.75432803735976</v>
      </c>
      <c r="I522" s="164">
        <f t="shared" si="154"/>
        <v>19.06369381101003</v>
      </c>
      <c r="J522" s="164">
        <f t="shared" si="155"/>
        <v>66.211254241086877</v>
      </c>
      <c r="K522" s="164" t="str">
        <f t="shared" si="141"/>
        <v>1+0.000761208802900551i</v>
      </c>
      <c r="L522" s="164" t="str">
        <f t="shared" si="142"/>
        <v>1-0.000256285385367538i</v>
      </c>
      <c r="M522" s="164" t="str">
        <f t="shared" si="159"/>
        <v>1.00000019508669+0.000504923417533013i</v>
      </c>
      <c r="N522" s="164" t="str">
        <f t="shared" si="143"/>
        <v>1+5.68110668403843i</v>
      </c>
      <c r="O522" s="164" t="str">
        <f t="shared" si="144"/>
        <v>0.999817456824827+0.00968612472930997i</v>
      </c>
      <c r="P522" s="164" t="str">
        <f t="shared" si="160"/>
        <v>0.944789548882714+5.68975576151514i</v>
      </c>
      <c r="Q522" s="164" t="str">
        <f t="shared" si="145"/>
        <v>2.48318946523849-14.9077945747502i</v>
      </c>
      <c r="R522" s="164" t="str">
        <f t="shared" si="146"/>
        <v>280-183.360671925903i</v>
      </c>
      <c r="S522" s="164" t="str">
        <f t="shared" si="147"/>
        <v>-605090.21735548i</v>
      </c>
      <c r="T522" s="164" t="str">
        <f t="shared" si="156"/>
        <v>279.830320250604-183.434574629218i</v>
      </c>
      <c r="U522" s="164" t="str">
        <f t="shared" si="148"/>
        <v>-0.496826678251723+0.325680184720281i</v>
      </c>
    </row>
    <row r="523" spans="2:21" x14ac:dyDescent="0.2">
      <c r="B523" s="164">
        <f t="shared" si="157"/>
        <v>3.4249999999999483</v>
      </c>
      <c r="C523" s="164">
        <f t="shared" si="158"/>
        <v>2660.7250597984957</v>
      </c>
      <c r="D523" s="164">
        <f t="shared" si="149"/>
        <v>2.6607250597984957</v>
      </c>
      <c r="E523" s="164">
        <f t="shared" si="150"/>
        <v>23.490123379406853</v>
      </c>
      <c r="F523" s="164">
        <f t="shared" si="151"/>
        <v>-80.66118270146552</v>
      </c>
      <c r="G523" s="164">
        <f t="shared" si="152"/>
        <v>-4.5532022598597734</v>
      </c>
      <c r="H523" s="164">
        <f t="shared" si="153"/>
        <v>147.05564490886513</v>
      </c>
      <c r="I523" s="164">
        <f t="shared" si="154"/>
        <v>18.93692111954708</v>
      </c>
      <c r="J523" s="164">
        <f t="shared" si="155"/>
        <v>66.394462207399613</v>
      </c>
      <c r="K523" s="164" t="str">
        <f t="shared" si="141"/>
        <v>1+0.00077002318541597i</v>
      </c>
      <c r="L523" s="164" t="str">
        <f t="shared" si="142"/>
        <v>1-0.000259253030264882i</v>
      </c>
      <c r="M523" s="164" t="str">
        <f t="shared" si="159"/>
        <v>1.00000019963084+0.000510770155151088i</v>
      </c>
      <c r="N523" s="164" t="str">
        <f t="shared" si="143"/>
        <v>1+5.74689079903186i</v>
      </c>
      <c r="O523" s="164" t="str">
        <f t="shared" si="144"/>
        <v>0.999813204848057+0.00979828476756869i</v>
      </c>
      <c r="P523" s="164" t="str">
        <f t="shared" si="160"/>
        <v>0.943503532271022+5.75561559245942i</v>
      </c>
      <c r="Q523" s="164" t="str">
        <f t="shared" si="145"/>
        <v>2.42521778328492-14.7472670847012i</v>
      </c>
      <c r="R523" s="164" t="str">
        <f t="shared" si="146"/>
        <v>280-181.261759670728i</v>
      </c>
      <c r="S523" s="164" t="str">
        <f t="shared" si="147"/>
        <v>-598163.806913402i</v>
      </c>
      <c r="T523" s="164" t="str">
        <f t="shared" si="156"/>
        <v>279.830318855739-181.337797171733i</v>
      </c>
      <c r="U523" s="164" t="str">
        <f t="shared" si="148"/>
        <v>-0.4968266757752+0.32195744667566i</v>
      </c>
    </row>
    <row r="524" spans="2:21" x14ac:dyDescent="0.2">
      <c r="B524" s="164">
        <f t="shared" si="157"/>
        <v>3.4299999999999482</v>
      </c>
      <c r="C524" s="164">
        <f t="shared" si="158"/>
        <v>2691.5348039265955</v>
      </c>
      <c r="D524" s="164">
        <f t="shared" si="149"/>
        <v>2.6915348039265954</v>
      </c>
      <c r="E524" s="164">
        <f t="shared" si="150"/>
        <v>23.393057786800128</v>
      </c>
      <c r="F524" s="164">
        <f t="shared" si="151"/>
        <v>-80.778154985606335</v>
      </c>
      <c r="G524" s="164">
        <f t="shared" si="152"/>
        <v>-4.582495227341993</v>
      </c>
      <c r="H524" s="164">
        <f t="shared" si="153"/>
        <v>147.35554006267967</v>
      </c>
      <c r="I524" s="164">
        <f t="shared" si="154"/>
        <v>18.810562559458134</v>
      </c>
      <c r="J524" s="164">
        <f t="shared" si="155"/>
        <v>66.57738507707333</v>
      </c>
      <c r="K524" s="164" t="str">
        <f t="shared" si="141"/>
        <v>1+0.000778939633670555i</v>
      </c>
      <c r="L524" s="164" t="str">
        <f t="shared" si="142"/>
        <v>1-0.000262255038870574i</v>
      </c>
      <c r="M524" s="164" t="str">
        <f t="shared" si="159"/>
        <v>1.00000020428084+0.000516684594799981i</v>
      </c>
      <c r="N524" s="164" t="str">
        <f t="shared" si="143"/>
        <v>1+5.81343665817587i</v>
      </c>
      <c r="O524" s="164" t="str">
        <f t="shared" si="144"/>
        <v>0.999808853830024+0.0099117435578602i</v>
      </c>
      <c r="P524" s="164" t="str">
        <f t="shared" si="160"/>
        <v>0.942187560484321+5.82223718558212i</v>
      </c>
      <c r="Q524" s="164" t="str">
        <f t="shared" si="145"/>
        <v>2.36848892569633-14.588248265916i</v>
      </c>
      <c r="R524" s="164" t="str">
        <f t="shared" si="146"/>
        <v>280-179.18687346546i</v>
      </c>
      <c r="S524" s="164" t="str">
        <f t="shared" si="147"/>
        <v>-591316.682436017i</v>
      </c>
      <c r="T524" s="164" t="str">
        <f t="shared" si="156"/>
        <v>279.830317428382-179.265055842814i</v>
      </c>
      <c r="U524" s="164" t="str">
        <f t="shared" si="148"/>
        <v>-0.49682667324099+0.31827738374181i</v>
      </c>
    </row>
    <row r="525" spans="2:21" x14ac:dyDescent="0.2">
      <c r="B525" s="164">
        <f t="shared" si="157"/>
        <v>3.4349999999999481</v>
      </c>
      <c r="C525" s="164">
        <f t="shared" si="158"/>
        <v>2722.7013080775887</v>
      </c>
      <c r="D525" s="164">
        <f t="shared" si="149"/>
        <v>2.7227013080775886</v>
      </c>
      <c r="E525" s="164">
        <f t="shared" si="150"/>
        <v>23.295928575500739</v>
      </c>
      <c r="F525" s="164">
        <f t="shared" si="151"/>
        <v>-80.894002840557235</v>
      </c>
      <c r="G525" s="164">
        <f t="shared" si="152"/>
        <v>-4.6113135681006288</v>
      </c>
      <c r="H525" s="164">
        <f t="shared" si="153"/>
        <v>147.65398731641511</v>
      </c>
      <c r="I525" s="164">
        <f t="shared" si="154"/>
        <v>18.684615007400112</v>
      </c>
      <c r="J525" s="164">
        <f t="shared" si="155"/>
        <v>66.759984475857877</v>
      </c>
      <c r="K525" s="164" t="str">
        <f t="shared" si="141"/>
        <v>1+0.000787959329529865i</v>
      </c>
      <c r="L525" s="164" t="str">
        <f t="shared" si="142"/>
        <v>1-0.000265291809097604i</v>
      </c>
      <c r="M525" s="164" t="str">
        <f t="shared" si="159"/>
        <v>1.00000020903916+0.000522667520432261i</v>
      </c>
      <c r="N525" s="164" t="str">
        <f t="shared" si="143"/>
        <v>1+5.88075308205204i</v>
      </c>
      <c r="O525" s="164" t="str">
        <f t="shared" si="144"/>
        <v>0.999804401463763+0.0100265161390243i</v>
      </c>
      <c r="P525" s="164" t="str">
        <f t="shared" si="160"/>
        <v>0.940840935776951+5.88962933149624i</v>
      </c>
      <c r="Q525" s="164" t="str">
        <f t="shared" si="145"/>
        <v>2.31297790746745-14.4307313179493i</v>
      </c>
      <c r="R525" s="164" t="str">
        <f t="shared" si="146"/>
        <v>280-177.135738286182i</v>
      </c>
      <c r="S525" s="164" t="str">
        <f t="shared" si="147"/>
        <v>-584547.936344402i</v>
      </c>
      <c r="T525" s="164" t="str">
        <f t="shared" si="156"/>
        <v>279.830315967778-177.216075902843i</v>
      </c>
      <c r="U525" s="164" t="str">
        <f t="shared" si="148"/>
        <v>-0.49682667064775+0.314639508130373i</v>
      </c>
    </row>
    <row r="526" spans="2:21" x14ac:dyDescent="0.2">
      <c r="B526" s="164">
        <f t="shared" si="157"/>
        <v>3.439999999999948</v>
      </c>
      <c r="C526" s="164">
        <f t="shared" si="158"/>
        <v>2754.2287033378389</v>
      </c>
      <c r="D526" s="164">
        <f t="shared" si="149"/>
        <v>2.754228703337839</v>
      </c>
      <c r="E526" s="164">
        <f t="shared" si="150"/>
        <v>23.198737141574583</v>
      </c>
      <c r="F526" s="164">
        <f t="shared" si="151"/>
        <v>-81.008738415457827</v>
      </c>
      <c r="G526" s="164">
        <f t="shared" si="152"/>
        <v>-4.6396618891543824</v>
      </c>
      <c r="H526" s="164">
        <f t="shared" si="153"/>
        <v>147.95096124273257</v>
      </c>
      <c r="I526" s="164">
        <f t="shared" si="154"/>
        <v>18.5590752524202</v>
      </c>
      <c r="J526" s="164">
        <f t="shared" si="155"/>
        <v>66.942222827274747</v>
      </c>
      <c r="K526" s="164" t="str">
        <f t="shared" si="141"/>
        <v>1+0.000797083468544817i</v>
      </c>
      <c r="L526" s="164" t="str">
        <f t="shared" si="142"/>
        <v>1-0.000268363743466575i</v>
      </c>
      <c r="M526" s="164" t="str">
        <f t="shared" si="159"/>
        <v>1.0000002139083+0.000528719725078242i</v>
      </c>
      <c r="N526" s="164" t="str">
        <f t="shared" si="143"/>
        <v>1+5.94884899337942i</v>
      </c>
      <c r="O526" s="164" t="str">
        <f t="shared" si="144"/>
        <v>0.999799845388568+0.0101426177240423i</v>
      </c>
      <c r="P526" s="164" t="str">
        <f t="shared" si="160"/>
        <v>0.939462944150667+5.95780092154473i</v>
      </c>
      <c r="Q526" s="164" t="str">
        <f t="shared" si="145"/>
        <v>2.25866017296368-14.2747092010052i</v>
      </c>
      <c r="R526" s="164" t="str">
        <f t="shared" si="146"/>
        <v>280-175.108082257147i</v>
      </c>
      <c r="S526" s="164" t="str">
        <f t="shared" si="147"/>
        <v>-577856.671448584i</v>
      </c>
      <c r="T526" s="164" t="str">
        <f t="shared" si="156"/>
        <v>279.83031447315-175.190585761746i</v>
      </c>
      <c r="U526" s="164" t="str">
        <f t="shared" si="148"/>
        <v>-0.496826667994102+0.311043337644874i</v>
      </c>
    </row>
    <row r="527" spans="2:21" x14ac:dyDescent="0.2">
      <c r="B527" s="164">
        <f t="shared" si="157"/>
        <v>3.4449999999999479</v>
      </c>
      <c r="C527" s="164">
        <f t="shared" si="158"/>
        <v>2786.1211686294387</v>
      </c>
      <c r="D527" s="164">
        <f t="shared" si="149"/>
        <v>2.7861211686294385</v>
      </c>
      <c r="E527" s="164">
        <f t="shared" si="150"/>
        <v>23.101484853563534</v>
      </c>
      <c r="F527" s="164">
        <f t="shared" si="151"/>
        <v>-81.122373815074454</v>
      </c>
      <c r="G527" s="164">
        <f t="shared" si="152"/>
        <v>-4.6675448535393524</v>
      </c>
      <c r="H527" s="164">
        <f t="shared" si="153"/>
        <v>148.24643717326646</v>
      </c>
      <c r="I527" s="164">
        <f t="shared" si="154"/>
        <v>18.43394000002418</v>
      </c>
      <c r="J527" s="164">
        <f t="shared" si="155"/>
        <v>67.124063358192004</v>
      </c>
      <c r="K527" s="164" t="str">
        <f t="shared" si="141"/>
        <v>1+0.000806313260110153i</v>
      </c>
      <c r="L527" s="164" t="str">
        <f t="shared" si="142"/>
        <v>1-0.000271471249159062i</v>
      </c>
      <c r="M527" s="164" t="str">
        <f t="shared" si="159"/>
        <v>1.00000021889087+0.000534842010951091i</v>
      </c>
      <c r="N527" s="164" t="str">
        <f t="shared" si="143"/>
        <v>1+6.0177334181973i</v>
      </c>
      <c r="O527" s="164" t="str">
        <f t="shared" si="144"/>
        <v>0.999795183188749+0.0102600637020534i</v>
      </c>
      <c r="P527" s="164" t="str">
        <f t="shared" si="160"/>
        <v>0.938052854976069+6.02676094892968i</v>
      </c>
      <c r="Q527" s="164" t="str">
        <f t="shared" si="145"/>
        <v>2.20551159181742-14.1201746474623i</v>
      </c>
      <c r="R527" s="164" t="str">
        <f t="shared" si="146"/>
        <v>280-173.103636614744i</v>
      </c>
      <c r="S527" s="164" t="str">
        <f t="shared" si="147"/>
        <v>-571242.000828656i</v>
      </c>
      <c r="T527" s="164" t="str">
        <f t="shared" si="156"/>
        <v>279.830312943711-173.188316942997i</v>
      </c>
      <c r="U527" s="164" t="str">
        <f t="shared" si="148"/>
        <v>-0.496826665278649+0.307488395616808i</v>
      </c>
    </row>
    <row r="528" spans="2:21" x14ac:dyDescent="0.2">
      <c r="B528" s="164">
        <f t="shared" si="157"/>
        <v>3.4499999999999478</v>
      </c>
      <c r="C528" s="164">
        <f t="shared" si="158"/>
        <v>2818.3829312641183</v>
      </c>
      <c r="D528" s="164">
        <f t="shared" si="149"/>
        <v>2.8183829312641184</v>
      </c>
      <c r="E528" s="164">
        <f t="shared" si="150"/>
        <v>23.004173052976817</v>
      </c>
      <c r="F528" s="164">
        <f t="shared" si="151"/>
        <v>-81.234921098236882</v>
      </c>
      <c r="G528" s="164">
        <f t="shared" si="152"/>
        <v>-4.6949671767563386</v>
      </c>
      <c r="H528" s="164">
        <f t="shared" si="153"/>
        <v>148.54039120171879</v>
      </c>
      <c r="I528" s="164">
        <f t="shared" si="154"/>
        <v>18.309205876220478</v>
      </c>
      <c r="J528" s="164">
        <f t="shared" si="155"/>
        <v>67.305470103481909</v>
      </c>
      <c r="K528" s="164" t="str">
        <f t="shared" si="141"/>
        <v>1+0.000815649927624748i</v>
      </c>
      <c r="L528" s="164" t="str">
        <f t="shared" si="142"/>
        <v>1-0.000274614738071577i</v>
      </c>
      <c r="M528" s="164" t="str">
        <f t="shared" si="159"/>
        <v>1.00000022398949+0.000541035189553171i</v>
      </c>
      <c r="N528" s="164" t="str">
        <f t="shared" si="143"/>
        <v>1+6.08741548706158i</v>
      </c>
      <c r="O528" s="164" t="str">
        <f t="shared" si="144"/>
        <v>0.999790412392345+0.010378869640395i</v>
      </c>
      <c r="P528" s="164" t="str">
        <f t="shared" si="160"/>
        <v>0.936609920605211+6.09651850985324i</v>
      </c>
      <c r="Q528" s="164" t="str">
        <f t="shared" si="145"/>
        <v>2.15350845469936-13.9671201730652i</v>
      </c>
      <c r="R528" s="164" t="str">
        <f t="shared" si="146"/>
        <v>280-171.122135671875i</v>
      </c>
      <c r="S528" s="164" t="str">
        <f t="shared" si="147"/>
        <v>-564703.047717191i</v>
      </c>
      <c r="T528" s="164" t="str">
        <f t="shared" si="156"/>
        <v>279.830311378644-171.209004048034i</v>
      </c>
      <c r="U528" s="164" t="str">
        <f t="shared" si="148"/>
        <v>-0.49682666249994+0.303974210842461i</v>
      </c>
    </row>
    <row r="529" spans="2:21" x14ac:dyDescent="0.2">
      <c r="B529" s="164">
        <f t="shared" si="157"/>
        <v>3.4549999999999477</v>
      </c>
      <c r="C529" s="164">
        <f t="shared" si="158"/>
        <v>2851.0182675035671</v>
      </c>
      <c r="D529" s="164">
        <f t="shared" si="149"/>
        <v>2.8510182675035671</v>
      </c>
      <c r="E529" s="164">
        <f t="shared" si="150"/>
        <v>22.906803054780521</v>
      </c>
      <c r="F529" s="164">
        <f t="shared" si="151"/>
        <v>-81.346392276358912</v>
      </c>
      <c r="G529" s="164">
        <f t="shared" si="152"/>
        <v>-4.7219336232384288</v>
      </c>
      <c r="H529" s="164">
        <f t="shared" si="153"/>
        <v>148.83280018614701</v>
      </c>
      <c r="I529" s="164">
        <f t="shared" si="154"/>
        <v>18.184869431542094</v>
      </c>
      <c r="J529" s="164">
        <f t="shared" si="155"/>
        <v>67.486407909788099</v>
      </c>
      <c r="K529" s="164" t="str">
        <f t="shared" si="141"/>
        <v>1+0.000825094708653767i</v>
      </c>
      <c r="L529" s="164" t="str">
        <f t="shared" si="142"/>
        <v>1-0.00027779462687017i</v>
      </c>
      <c r="M529" s="164" t="str">
        <f t="shared" si="159"/>
        <v>1.00000022920688+0.000547300081783597i</v>
      </c>
      <c r="N529" s="164" t="str">
        <f t="shared" si="143"/>
        <v>1+6.157904436255i</v>
      </c>
      <c r="O529" s="164" t="str">
        <f t="shared" si="144"/>
        <v>0.999785530469818+0.0104990512866654i</v>
      </c>
      <c r="P529" s="164" t="str">
        <f t="shared" si="160"/>
        <v>0.935133375975192+6.16708280467032i</v>
      </c>
      <c r="Q529" s="164" t="str">
        <f t="shared" si="145"/>
        <v>2.10262746897669-13.815538087797i</v>
      </c>
      <c r="R529" s="164" t="str">
        <f t="shared" si="146"/>
        <v>280-169.163316782737i</v>
      </c>
      <c r="S529" s="164" t="str">
        <f t="shared" si="147"/>
        <v>-558238.945383033i</v>
      </c>
      <c r="T529" s="164" t="str">
        <f t="shared" si="156"/>
        <v>279.830309777123-169.252384721074i</v>
      </c>
      <c r="U529" s="164" t="str">
        <f t="shared" si="148"/>
        <v>-0.496826659656509+0.300500317520444i</v>
      </c>
    </row>
    <row r="530" spans="2:21" x14ac:dyDescent="0.2">
      <c r="B530" s="164">
        <f t="shared" si="157"/>
        <v>3.4599999999999476</v>
      </c>
      <c r="C530" s="164">
        <f t="shared" si="158"/>
        <v>2884.0315031262594</v>
      </c>
      <c r="D530" s="164">
        <f t="shared" si="149"/>
        <v>2.8840315031262596</v>
      </c>
      <c r="E530" s="164">
        <f t="shared" si="150"/>
        <v>22.8093761478804</v>
      </c>
      <c r="F530" s="164">
        <f t="shared" si="151"/>
        <v>-81.456799312042975</v>
      </c>
      <c r="G530" s="164">
        <f t="shared" si="152"/>
        <v>-4.7484490028450335</v>
      </c>
      <c r="H530" s="164">
        <f t="shared" si="153"/>
        <v>149.12364175045178</v>
      </c>
      <c r="I530" s="164">
        <f t="shared" si="154"/>
        <v>18.060927145035365</v>
      </c>
      <c r="J530" s="164">
        <f t="shared" si="155"/>
        <v>67.666842438408807</v>
      </c>
      <c r="K530" s="164" t="str">
        <f t="shared" si="141"/>
        <v>1+0.000834648855092708i</v>
      </c>
      <c r="L530" s="164" t="str">
        <f t="shared" si="142"/>
        <v>1-0.000281011337045659i</v>
      </c>
      <c r="M530" s="164" t="str">
        <f t="shared" si="159"/>
        <v>1.00000023454579+0.000553637518047049i</v>
      </c>
      <c r="N530" s="164" t="str">
        <f t="shared" si="143"/>
        <v>1+6.22920960901144i</v>
      </c>
      <c r="O530" s="164" t="str">
        <f t="shared" si="144"/>
        <v>0.999780534832707+0.0106206245708117i</v>
      </c>
      <c r="P530" s="164" t="str">
        <f t="shared" si="160"/>
        <v>0.933622438202504+6.23846313905331i</v>
      </c>
      <c r="Q530" s="164" t="str">
        <f t="shared" si="145"/>
        <v>2.05284575426644-13.6654205064309i</v>
      </c>
      <c r="R530" s="164" t="str">
        <f t="shared" si="146"/>
        <v>280-167.226920308007i</v>
      </c>
      <c r="S530" s="164" t="str">
        <f t="shared" si="147"/>
        <v>-551848.837016422i</v>
      </c>
      <c r="T530" s="164" t="str">
        <f t="shared" si="156"/>
        <v>279.830308138299-167.318199614344i</v>
      </c>
      <c r="U530" s="164" t="str">
        <f t="shared" si="148"/>
        <v>-0.496826656746847+0.297066255189957i</v>
      </c>
    </row>
    <row r="531" spans="2:21" x14ac:dyDescent="0.2">
      <c r="B531" s="164">
        <f t="shared" si="157"/>
        <v>3.4649999999999475</v>
      </c>
      <c r="C531" s="164">
        <f t="shared" si="158"/>
        <v>2917.4270140008161</v>
      </c>
      <c r="D531" s="164">
        <f t="shared" si="149"/>
        <v>2.9174270140008161</v>
      </c>
      <c r="E531" s="164">
        <f t="shared" si="150"/>
        <v>22.711893595600628</v>
      </c>
      <c r="F531" s="164">
        <f t="shared" si="151"/>
        <v>-81.566154117762821</v>
      </c>
      <c r="G531" s="164">
        <f t="shared" si="152"/>
        <v>-4.7745181673856729</v>
      </c>
      <c r="H531" s="164">
        <f t="shared" si="153"/>
        <v>149.41289428508884</v>
      </c>
      <c r="I531" s="164">
        <f t="shared" si="154"/>
        <v>17.937375428214956</v>
      </c>
      <c r="J531" s="164">
        <f t="shared" si="155"/>
        <v>67.846740167326018</v>
      </c>
      <c r="K531" s="164" t="str">
        <f t="shared" si="141"/>
        <v>1+0.00084431363333333i</v>
      </c>
      <c r="L531" s="164" t="str">
        <f t="shared" si="142"/>
        <v>1-0.000284265294969492i</v>
      </c>
      <c r="M531" s="164" t="str">
        <f t="shared" si="159"/>
        <v>1.00000024000906+0.000560048338363838i</v>
      </c>
      <c r="N531" s="164" t="str">
        <f t="shared" si="143"/>
        <v>1+6.3013404567543i</v>
      </c>
      <c r="O531" s="164" t="str">
        <f t="shared" si="144"/>
        <v>0.99977542283226+0.0107436056072409i</v>
      </c>
      <c r="P531" s="164" t="str">
        <f t="shared" si="160"/>
        <v>0.932076306167941+6.3106689251688i</v>
      </c>
      <c r="Q531" s="164" t="str">
        <f t="shared" si="145"/>
        <v>2.00414083789487-13.516759358771i</v>
      </c>
      <c r="R531" s="164" t="str">
        <f t="shared" si="146"/>
        <v>280-165.31268958043i</v>
      </c>
      <c r="S531" s="164" t="str">
        <f t="shared" si="147"/>
        <v>-545531.875615419i</v>
      </c>
      <c r="T531" s="164" t="str">
        <f t="shared" si="156"/>
        <v>279.830306461301-165.406192353701i</v>
      </c>
      <c r="U531" s="164" t="str">
        <f t="shared" si="148"/>
        <v>-0.49682665376941+0.293671568669755i</v>
      </c>
    </row>
    <row r="532" spans="2:21" x14ac:dyDescent="0.2">
      <c r="B532" s="164">
        <f t="shared" si="157"/>
        <v>3.4699999999999473</v>
      </c>
      <c r="C532" s="164">
        <f t="shared" si="158"/>
        <v>2951.2092266660311</v>
      </c>
      <c r="D532" s="164">
        <f t="shared" si="149"/>
        <v>2.9512092266660312</v>
      </c>
      <c r="E532" s="164">
        <f t="shared" si="150"/>
        <v>22.614356636156977</v>
      </c>
      <c r="F532" s="164">
        <f t="shared" si="151"/>
        <v>-81.674468554625534</v>
      </c>
      <c r="G532" s="164">
        <f t="shared" si="152"/>
        <v>-4.8001460071782764</v>
      </c>
      <c r="H532" s="164">
        <f t="shared" si="153"/>
        <v>149.70053694702034</v>
      </c>
      <c r="I532" s="164">
        <f t="shared" si="154"/>
        <v>17.814210628978699</v>
      </c>
      <c r="J532" s="164">
        <f t="shared" si="155"/>
        <v>68.026068392394805</v>
      </c>
      <c r="K532" s="164" t="str">
        <f t="shared" si="141"/>
        <v>1+0.000854090324431522i</v>
      </c>
      <c r="L532" s="164" t="str">
        <f t="shared" si="142"/>
        <v>1-0.000287556931950268i</v>
      </c>
      <c r="M532" s="164" t="str">
        <f t="shared" si="159"/>
        <v>1.00000024559959+0.000566533392481254i</v>
      </c>
      <c r="N532" s="164" t="str">
        <f t="shared" si="143"/>
        <v>1+6.37430654034934i</v>
      </c>
      <c r="O532" s="164" t="str">
        <f t="shared" si="144"/>
        <v>0.999770191758025+0.0108680106969564i</v>
      </c>
      <c r="P532" s="164" t="str">
        <f t="shared" si="160"/>
        <v>0.930494160091829+6.38370968286645i</v>
      </c>
      <c r="Q532" s="164" t="str">
        <f t="shared" si="145"/>
        <v>1.95649065027089-13.3695463995859i</v>
      </c>
      <c r="R532" s="164" t="str">
        <f t="shared" si="146"/>
        <v>280-163.420370870796i</v>
      </c>
      <c r="S532" s="164" t="str">
        <f t="shared" si="147"/>
        <v>-539287.223873627i</v>
      </c>
      <c r="T532" s="164" t="str">
        <f t="shared" si="156"/>
        <v>279.830304745241-163.516109504653i</v>
      </c>
      <c r="U532" s="164" t="str">
        <f t="shared" si="148"/>
        <v>-0.496826650722619+0.290315807997816i</v>
      </c>
    </row>
    <row r="533" spans="2:21" x14ac:dyDescent="0.2">
      <c r="B533" s="164">
        <f t="shared" si="157"/>
        <v>3.4749999999999472</v>
      </c>
      <c r="C533" s="164">
        <f t="shared" si="158"/>
        <v>2985.3826189176007</v>
      </c>
      <c r="D533" s="164">
        <f t="shared" si="149"/>
        <v>2.9853826189176007</v>
      </c>
      <c r="E533" s="164">
        <f t="shared" si="150"/>
        <v>22.516766483125409</v>
      </c>
      <c r="F533" s="164">
        <f t="shared" si="151"/>
        <v>-81.78175443120783</v>
      </c>
      <c r="G533" s="164">
        <f t="shared" si="152"/>
        <v>-4.8253374476460209</v>
      </c>
      <c r="H533" s="164">
        <f t="shared" si="153"/>
        <v>149.98654965892646</v>
      </c>
      <c r="I533" s="164">
        <f t="shared" si="154"/>
        <v>17.691429035479388</v>
      </c>
      <c r="J533" s="164">
        <f t="shared" si="155"/>
        <v>68.204795227718634</v>
      </c>
      <c r="K533" s="164" t="str">
        <f t="shared" si="141"/>
        <v>1+0.000863980224277099i</v>
      </c>
      <c r="L533" s="164" t="str">
        <f t="shared" si="142"/>
        <v>1-0.000290886684290903i</v>
      </c>
      <c r="M533" s="164" t="str">
        <f t="shared" si="159"/>
        <v>1.00000025132034+0.000573093539986196i</v>
      </c>
      <c r="N533" s="164" t="str">
        <f t="shared" si="143"/>
        <v>1+6.44811753137189i</v>
      </c>
      <c r="O533" s="164" t="str">
        <f t="shared" si="144"/>
        <v>0.999764838836419+0.0109938563297179i</v>
      </c>
      <c r="P533" s="164" t="str">
        <f t="shared" si="160"/>
        <v>0.928875161099381+6.45759504088002i</v>
      </c>
      <c r="Q533" s="164" t="str">
        <f t="shared" si="145"/>
        <v>1.90987352018297-13.2237732182426i</v>
      </c>
      <c r="R533" s="164" t="str">
        <f t="shared" si="146"/>
        <v>280-161.54971335431i</v>
      </c>
      <c r="S533" s="164" t="str">
        <f t="shared" si="147"/>
        <v>-533114.054069222i</v>
      </c>
      <c r="T533" s="164" t="str">
        <f t="shared" si="156"/>
        <v>279.830302989208-161.647700538763i</v>
      </c>
      <c r="U533" s="164" t="str">
        <f t="shared" si="148"/>
        <v>-0.496826647604858+0.286998528371693i</v>
      </c>
    </row>
    <row r="534" spans="2:21" x14ac:dyDescent="0.2">
      <c r="B534" s="164">
        <f t="shared" si="157"/>
        <v>3.4799999999999471</v>
      </c>
      <c r="C534" s="164">
        <f t="shared" si="158"/>
        <v>3019.9517204016529</v>
      </c>
      <c r="D534" s="164">
        <f t="shared" si="149"/>
        <v>3.0199517204016528</v>
      </c>
      <c r="E534" s="164">
        <f t="shared" si="150"/>
        <v>22.419124325905155</v>
      </c>
      <c r="F534" s="164">
        <f t="shared" si="151"/>
        <v>-81.888023502466893</v>
      </c>
      <c r="G534" s="164">
        <f t="shared" si="152"/>
        <v>-4.8500974459563642</v>
      </c>
      <c r="H534" s="164">
        <f t="shared" si="153"/>
        <v>150.27091310769535</v>
      </c>
      <c r="I534" s="164">
        <f t="shared" si="154"/>
        <v>17.56902687994879</v>
      </c>
      <c r="J534" s="164">
        <f t="shared" si="155"/>
        <v>68.382889605228456</v>
      </c>
      <c r="K534" s="164" t="str">
        <f t="shared" si="141"/>
        <v>1+0.000873984643765572i</v>
      </c>
      <c r="L534" s="164" t="str">
        <f t="shared" si="142"/>
        <v>1-0.000294254993346463i</v>
      </c>
      <c r="M534" s="164" t="str">
        <f t="shared" si="159"/>
        <v>1.00000025717435+0.000579729650419109i</v>
      </c>
      <c r="N534" s="164" t="str">
        <f t="shared" si="143"/>
        <v>1+6.52278321338886i</v>
      </c>
      <c r="O534" s="164" t="str">
        <f t="shared" si="144"/>
        <v>0.99975936122925+0.0111211591862277i</v>
      </c>
      <c r="P534" s="164" t="str">
        <f t="shared" si="160"/>
        <v>0.927218450775899+6.53233473804075i</v>
      </c>
      <c r="Q534" s="164" t="str">
        <f t="shared" si="145"/>
        <v>1.86426817002709-13.0794312480454i</v>
      </c>
      <c r="R534" s="164" t="str">
        <f t="shared" si="146"/>
        <v>280-159.700469077344i</v>
      </c>
      <c r="S534" s="164" t="str">
        <f t="shared" si="147"/>
        <v>-527011.547955236i</v>
      </c>
      <c r="T534" s="164" t="str">
        <f t="shared" si="156"/>
        <v>279.830301192273-159.800717800446i</v>
      </c>
      <c r="U534" s="164" t="str">
        <f t="shared" si="148"/>
        <v>-0.496826644414477+0.283719290089564i</v>
      </c>
    </row>
    <row r="535" spans="2:21" x14ac:dyDescent="0.2">
      <c r="B535" s="164">
        <f t="shared" si="157"/>
        <v>3.484999999999947</v>
      </c>
      <c r="C535" s="164">
        <f t="shared" si="158"/>
        <v>3054.9211132151454</v>
      </c>
      <c r="D535" s="164">
        <f t="shared" si="149"/>
        <v>3.0549211132151455</v>
      </c>
      <c r="E535" s="164">
        <f t="shared" si="150"/>
        <v>22.321431330176157</v>
      </c>
      <c r="F535" s="164">
        <f t="shared" si="151"/>
        <v>-81.993287468720524</v>
      </c>
      <c r="G535" s="164">
        <f t="shared" si="152"/>
        <v>-4.8744309877063436</v>
      </c>
      <c r="H535" s="164">
        <f t="shared" si="153"/>
        <v>150.55360874221506</v>
      </c>
      <c r="I535" s="164">
        <f t="shared" si="154"/>
        <v>17.447000342469813</v>
      </c>
      <c r="J535" s="164">
        <f t="shared" si="155"/>
        <v>68.560321273494537</v>
      </c>
      <c r="K535" s="164" t="str">
        <f t="shared" si="141"/>
        <v>1+0.00088410490897191i</v>
      </c>
      <c r="L535" s="164" t="str">
        <f t="shared" si="142"/>
        <v>1-0.000297662305582665i</v>
      </c>
      <c r="M535" s="164" t="str">
        <f t="shared" si="159"/>
        <v>1.00000026316471+0.000586442603389245i</v>
      </c>
      <c r="N535" s="164" t="str">
        <f t="shared" si="143"/>
        <v>1+6.59831348325552i</v>
      </c>
      <c r="O535" s="164" t="str">
        <f t="shared" si="144"/>
        <v>0.999753756032221+0.0112499361403417i</v>
      </c>
      <c r="P535" s="164" t="str">
        <f t="shared" si="160"/>
        <v>0.925523150711641+6.6079386245031i</v>
      </c>
      <c r="Q535" s="164" t="str">
        <f t="shared" si="145"/>
        <v>1.81965371097429-12.9365117752854i</v>
      </c>
      <c r="R535" s="164" t="str">
        <f t="shared" si="146"/>
        <v>280-157.872392924573i</v>
      </c>
      <c r="S535" s="164" t="str">
        <f t="shared" si="147"/>
        <v>-520978.896651093i</v>
      </c>
      <c r="T535" s="164" t="str">
        <f t="shared" si="156"/>
        <v>279.830299353481-157.974916474138i</v>
      </c>
      <c r="U535" s="164" t="str">
        <f t="shared" si="148"/>
        <v>-0.496826641149782+0.280477658491941i</v>
      </c>
    </row>
    <row r="536" spans="2:21" x14ac:dyDescent="0.2">
      <c r="B536" s="164">
        <f t="shared" si="157"/>
        <v>3.4899999999999469</v>
      </c>
      <c r="C536" s="164">
        <f t="shared" si="158"/>
        <v>3090.2954325132132</v>
      </c>
      <c r="D536" s="164">
        <f t="shared" si="149"/>
        <v>3.090295432513213</v>
      </c>
      <c r="E536" s="164">
        <f t="shared" si="150"/>
        <v>22.223688638351938</v>
      </c>
      <c r="F536" s="164">
        <f t="shared" si="151"/>
        <v>-82.097557974697551</v>
      </c>
      <c r="G536" s="164">
        <f t="shared" si="152"/>
        <v>-4.8983430836569335</v>
      </c>
      <c r="H536" s="164">
        <f t="shared" si="153"/>
        <v>150.83461877048666</v>
      </c>
      <c r="I536" s="164">
        <f t="shared" si="154"/>
        <v>17.325345554695005</v>
      </c>
      <c r="J536" s="164">
        <f t="shared" si="155"/>
        <v>68.737060795789105</v>
      </c>
      <c r="K536" s="164" t="str">
        <f t="shared" si="141"/>
        <v>1+0.0008943423613263i</v>
      </c>
      <c r="L536" s="164" t="str">
        <f t="shared" si="142"/>
        <v>1-0.000301109072635055i</v>
      </c>
      <c r="M536" s="164" t="str">
        <f t="shared" si="159"/>
        <v>1.0000002692946+0.000593233288691245i</v>
      </c>
      <c r="N536" s="164" t="str">
        <f t="shared" si="143"/>
        <v>1+6.67471835242734i</v>
      </c>
      <c r="O536" s="164" t="str">
        <f t="shared" si="144"/>
        <v>0.99974802027338+0.0113802042613055i</v>
      </c>
      <c r="P536" s="164" t="str">
        <f t="shared" si="160"/>
        <v>0.923788362036072+6.68441666298293i</v>
      </c>
      <c r="Q536" s="164" t="str">
        <f t="shared" si="145"/>
        <v>1.77600963808489-12.7950059480086i</v>
      </c>
      <c r="R536" s="164" t="str">
        <f t="shared" si="146"/>
        <v>280-156.065242586484i</v>
      </c>
      <c r="S536" s="164" t="str">
        <f t="shared" si="147"/>
        <v>-515015.300535396i</v>
      </c>
      <c r="T536" s="164" t="str">
        <f t="shared" si="156"/>
        <v>279.830297471859-156.170054551852i</v>
      </c>
      <c r="U536" s="164" t="str">
        <f t="shared" si="148"/>
        <v>-0.496826637809043+0.27727320390407i</v>
      </c>
    </row>
    <row r="537" spans="2:21" x14ac:dyDescent="0.2">
      <c r="B537" s="164">
        <f t="shared" si="157"/>
        <v>3.4949999999999468</v>
      </c>
      <c r="C537" s="164">
        <f t="shared" si="158"/>
        <v>3126.0793671235729</v>
      </c>
      <c r="D537" s="164">
        <f t="shared" si="149"/>
        <v>3.1260793671235727</v>
      </c>
      <c r="E537" s="164">
        <f t="shared" si="150"/>
        <v>22.125897370026749</v>
      </c>
      <c r="F537" s="164">
        <f t="shared" si="151"/>
        <v>-82.200846608654871</v>
      </c>
      <c r="G537" s="164">
        <f t="shared" si="152"/>
        <v>-4.921838766520553</v>
      </c>
      <c r="H537" s="164">
        <f t="shared" si="153"/>
        <v>151.1139261560844</v>
      </c>
      <c r="I537" s="164">
        <f t="shared" si="154"/>
        <v>17.204058603506198</v>
      </c>
      <c r="J537" s="164">
        <f t="shared" si="155"/>
        <v>68.913079547429533</v>
      </c>
      <c r="K537" s="164" t="str">
        <f t="shared" si="141"/>
        <v>1+0.000904698357791967i</v>
      </c>
      <c r="L537" s="164" t="str">
        <f t="shared" si="142"/>
        <v>1-0.000304595751368873i</v>
      </c>
      <c r="M537" s="164" t="str">
        <f t="shared" si="159"/>
        <v>1.00000027556728+0.000600102606423094i</v>
      </c>
      <c r="N537" s="164" t="str">
        <f t="shared" si="143"/>
        <v>1+6.75200794828698i</v>
      </c>
      <c r="O537" s="164" t="str">
        <f t="shared" si="144"/>
        <v>0.999742150911553+0.0115119808160176i</v>
      </c>
      <c r="P537" s="164" t="str">
        <f t="shared" si="160"/>
        <v>0.922013164941275+6.76177893000835i</v>
      </c>
      <c r="Q537" s="164" t="str">
        <f t="shared" si="145"/>
        <v>1.7333158253766-12.6549047845066i</v>
      </c>
      <c r="R537" s="164" t="str">
        <f t="shared" si="146"/>
        <v>280-154.278778527254i</v>
      </c>
      <c r="S537" s="164" t="str">
        <f t="shared" si="147"/>
        <v>-509119.969139939i</v>
      </c>
      <c r="T537" s="164" t="str">
        <f t="shared" si="156"/>
        <v>279.830295546407-154.38589280109i</v>
      </c>
      <c r="U537" s="164" t="str">
        <f t="shared" si="148"/>
        <v>-0.496826634390486+0.274105501578958i</v>
      </c>
    </row>
    <row r="538" spans="2:21" x14ac:dyDescent="0.2">
      <c r="B538" s="164">
        <f t="shared" si="157"/>
        <v>3.4999999999999467</v>
      </c>
      <c r="C538" s="164">
        <f t="shared" si="158"/>
        <v>3162.2776601679925</v>
      </c>
      <c r="D538" s="164">
        <f t="shared" si="149"/>
        <v>3.1622776601679927</v>
      </c>
      <c r="E538" s="164">
        <f t="shared" si="150"/>
        <v>22.028058622416719</v>
      </c>
      <c r="F538" s="164">
        <f t="shared" si="151"/>
        <v>-82.303164901558418</v>
      </c>
      <c r="G538" s="164">
        <f t="shared" si="152"/>
        <v>-4.9449230878037502</v>
      </c>
      <c r="H538" s="164">
        <f t="shared" si="153"/>
        <v>151.39151461398166</v>
      </c>
      <c r="I538" s="164">
        <f t="shared" si="154"/>
        <v>17.083135534612968</v>
      </c>
      <c r="J538" s="164">
        <f t="shared" si="155"/>
        <v>69.088349712423238</v>
      </c>
      <c r="K538" s="164" t="str">
        <f t="shared" si="141"/>
        <v>1+0.000915174271045025i</v>
      </c>
      <c r="L538" s="164" t="str">
        <f t="shared" si="142"/>
        <v>1-0.000308122803939608i</v>
      </c>
      <c r="M538" s="164" t="str">
        <f t="shared" si="159"/>
        <v>1.00000028198606+0.000607051467105417i</v>
      </c>
      <c r="N538" s="164" t="str">
        <f t="shared" si="143"/>
        <v>1+6.83019251548664i</v>
      </c>
      <c r="O538" s="164" t="str">
        <f t="shared" si="144"/>
        <v>0.999736144834727+0.0116452832713175i</v>
      </c>
      <c r="P538" s="164" t="str">
        <f t="shared" si="160"/>
        <v>0.920196618194252+6.84003561718294i</v>
      </c>
      <c r="Q538" s="164" t="str">
        <f t="shared" si="145"/>
        <v>1.69155252085351-12.5161991815357i</v>
      </c>
      <c r="R538" s="164" t="str">
        <f t="shared" si="146"/>
        <v>280-152.51276395301i</v>
      </c>
      <c r="S538" s="164" t="str">
        <f t="shared" si="147"/>
        <v>-503292.121044931i</v>
      </c>
      <c r="T538" s="164" t="str">
        <f t="shared" si="156"/>
        <v>279.830293576107-152.622194733146i</v>
      </c>
      <c r="U538" s="164" t="str">
        <f t="shared" si="148"/>
        <v>-0.496826630892303+0.270974131641094i</v>
      </c>
    </row>
    <row r="539" spans="2:21" x14ac:dyDescent="0.2">
      <c r="B539" s="164">
        <f t="shared" si="157"/>
        <v>3.5049999999999466</v>
      </c>
      <c r="C539" s="164">
        <f t="shared" si="158"/>
        <v>3198.8951096910068</v>
      </c>
      <c r="D539" s="164">
        <f t="shared" si="149"/>
        <v>3.1988951096910068</v>
      </c>
      <c r="E539" s="164">
        <f t="shared" si="150"/>
        <v>21.930173470796788</v>
      </c>
      <c r="F539" s="164">
        <f t="shared" si="151"/>
        <v>-82.404524326328016</v>
      </c>
      <c r="G539" s="164">
        <f t="shared" si="152"/>
        <v>-4.9676011147091295</v>
      </c>
      <c r="H539" s="164">
        <f t="shared" si="153"/>
        <v>151.66736860577012</v>
      </c>
      <c r="I539" s="164">
        <f t="shared" si="154"/>
        <v>16.962572356087659</v>
      </c>
      <c r="J539" s="164">
        <f t="shared" si="155"/>
        <v>69.262844279442106</v>
      </c>
      <c r="K539" s="164" t="str">
        <f t="shared" si="141"/>
        <v>1+0.000925771489656427i</v>
      </c>
      <c r="L539" s="164" t="str">
        <f t="shared" si="142"/>
        <v>1-0.000311690697854258i</v>
      </c>
      <c r="M539" s="164" t="str">
        <f t="shared" si="159"/>
        <v>1.00000028855436+0.000614080791802169i</v>
      </c>
      <c r="N539" s="164" t="str">
        <f t="shared" si="143"/>
        <v>1+6.90928241730602i</v>
      </c>
      <c r="O539" s="164" t="str">
        <f t="shared" si="144"/>
        <v>0.999729998858399+0.0117801292963013i</v>
      </c>
      <c r="P539" s="164" t="str">
        <f t="shared" si="160"/>
        <v>0.918337758637873+6.91919703246201i</v>
      </c>
      <c r="Q539" s="164" t="str">
        <f t="shared" si="145"/>
        <v>1.65070034150229-12.3788799222729i</v>
      </c>
      <c r="R539" s="164" t="str">
        <f t="shared" si="146"/>
        <v>280-150.766964780431i</v>
      </c>
      <c r="S539" s="164" t="str">
        <f t="shared" si="147"/>
        <v>-497530.983775421i</v>
      </c>
      <c r="T539" s="164" t="str">
        <f t="shared" si="156"/>
        <v>279.830291559912-150.878726571746i</v>
      </c>
      <c r="U539" s="164" t="str">
        <f t="shared" si="148"/>
        <v>-0.496826627312635+0.267878679030775i</v>
      </c>
    </row>
    <row r="540" spans="2:21" x14ac:dyDescent="0.2">
      <c r="B540" s="164">
        <f t="shared" si="157"/>
        <v>3.5099999999999465</v>
      </c>
      <c r="C540" s="164">
        <f t="shared" si="158"/>
        <v>3235.9365692958868</v>
      </c>
      <c r="D540" s="164">
        <f t="shared" si="149"/>
        <v>3.2359365692958866</v>
      </c>
      <c r="E540" s="164">
        <f t="shared" si="150"/>
        <v>21.832242968930586</v>
      </c>
      <c r="F540" s="164">
        <f t="shared" si="151"/>
        <v>-82.504936297142009</v>
      </c>
      <c r="G540" s="164">
        <f t="shared" si="152"/>
        <v>-4.9898779270976821</v>
      </c>
      <c r="H540" s="164">
        <f t="shared" si="153"/>
        <v>151.94147333429214</v>
      </c>
      <c r="I540" s="164">
        <f t="shared" si="154"/>
        <v>16.842365041832906</v>
      </c>
      <c r="J540" s="164">
        <f t="shared" si="155"/>
        <v>69.436537037150131</v>
      </c>
      <c r="K540" s="164" t="str">
        <f t="shared" si="141"/>
        <v>1+0.000936491418276021i</v>
      </c>
      <c r="L540" s="164" t="str">
        <f t="shared" si="142"/>
        <v>1-0.000315299906033298i</v>
      </c>
      <c r="M540" s="164" t="str">
        <f t="shared" si="159"/>
        <v>1.00000029527566+0.000621191512242723i</v>
      </c>
      <c r="N540" s="164" t="str">
        <f t="shared" si="143"/>
        <v>1+6.98928813702593i</v>
      </c>
      <c r="O540" s="164" t="str">
        <f t="shared" si="144"/>
        <v>0.999723709723891+0.0119165367646635i</v>
      </c>
      <c r="P540" s="164" t="str">
        <f t="shared" si="160"/>
        <v>0.916435600680195+6.99927360144141i</v>
      </c>
      <c r="Q540" s="164" t="str">
        <f t="shared" si="145"/>
        <v>1.61074026826173-12.2429376840107i</v>
      </c>
      <c r="R540" s="164" t="str">
        <f t="shared" si="146"/>
        <v>280-149.041149605729i</v>
      </c>
      <c r="S540" s="164" t="str">
        <f t="shared" si="147"/>
        <v>-491835.793698906i</v>
      </c>
      <c r="T540" s="164" t="str">
        <f t="shared" si="156"/>
        <v>279.830289496754-149.155257222076i</v>
      </c>
      <c r="U540" s="164" t="str">
        <f t="shared" si="148"/>
        <v>-0.496826623649587+0.264818733449116i</v>
      </c>
    </row>
    <row r="541" spans="2:21" x14ac:dyDescent="0.2">
      <c r="B541" s="164">
        <f t="shared" si="157"/>
        <v>3.5149999999999464</v>
      </c>
      <c r="C541" s="164">
        <f t="shared" si="158"/>
        <v>3273.406948787981</v>
      </c>
      <c r="D541" s="164">
        <f t="shared" si="149"/>
        <v>3.2734069487879811</v>
      </c>
      <c r="E541" s="164">
        <f t="shared" si="150"/>
        <v>21.734268149496181</v>
      </c>
      <c r="F541" s="164">
        <f t="shared" si="151"/>
        <v>-82.604412168801943</v>
      </c>
      <c r="G541" s="164">
        <f t="shared" si="152"/>
        <v>-5.0117586145155526</v>
      </c>
      <c r="H541" s="164">
        <f t="shared" si="153"/>
        <v>152.21381473771658</v>
      </c>
      <c r="I541" s="164">
        <f t="shared" si="154"/>
        <v>16.722509534980627</v>
      </c>
      <c r="J541" s="164">
        <f t="shared" si="155"/>
        <v>69.609402568914632</v>
      </c>
      <c r="K541" s="164" t="str">
        <f t="shared" si="141"/>
        <v>1+0.000947335477818736i</v>
      </c>
      <c r="L541" s="164" t="str">
        <f t="shared" si="142"/>
        <v>1-0.00031895090687336i</v>
      </c>
      <c r="M541" s="164" t="str">
        <f t="shared" si="159"/>
        <v>1.00000030215351+0.000628384570945376i</v>
      </c>
      <c r="N541" s="164" t="str">
        <f t="shared" si="143"/>
        <v>1+7.07022027931787i</v>
      </c>
      <c r="O541" s="164" t="str">
        <f t="shared" si="144"/>
        <v>0.999717274096623+0.0120545237570664i</v>
      </c>
      <c r="P541" s="164" t="str">
        <f t="shared" si="160"/>
        <v>0.914489135771893+7.08027586865939i</v>
      </c>
      <c r="Q541" s="164" t="str">
        <f t="shared" si="145"/>
        <v>1.57165364097152-12.1083630456009i</v>
      </c>
      <c r="R541" s="164" t="str">
        <f t="shared" si="146"/>
        <v>280-147.335089673971i</v>
      </c>
      <c r="S541" s="164" t="str">
        <f t="shared" si="147"/>
        <v>-486205.795924104i</v>
      </c>
      <c r="T541" s="164" t="str">
        <f t="shared" si="156"/>
        <v>279.830287385538-147.451558240135i</v>
      </c>
      <c r="U541" s="164" t="str">
        <f t="shared" si="148"/>
        <v>-0.496826619901214+0.261793889303633i</v>
      </c>
    </row>
    <row r="542" spans="2:21" x14ac:dyDescent="0.2">
      <c r="B542" s="164">
        <f t="shared" si="157"/>
        <v>3.5199999999999463</v>
      </c>
      <c r="C542" s="164">
        <f t="shared" si="158"/>
        <v>3311.3112148255054</v>
      </c>
      <c r="D542" s="164">
        <f t="shared" si="149"/>
        <v>3.3113112148255053</v>
      </c>
      <c r="E542" s="164">
        <f t="shared" si="150"/>
        <v>21.636250024505451</v>
      </c>
      <c r="F542" s="164">
        <f t="shared" si="151"/>
        <v>-82.702963236152897</v>
      </c>
      <c r="G542" s="164">
        <f t="shared" si="152"/>
        <v>-5.0332482732857589</v>
      </c>
      <c r="H542" s="164">
        <f t="shared" si="153"/>
        <v>152.48437948307418</v>
      </c>
      <c r="I542" s="164">
        <f t="shared" si="154"/>
        <v>16.603001751219693</v>
      </c>
      <c r="J542" s="164">
        <f t="shared" si="155"/>
        <v>69.781416246921282</v>
      </c>
      <c r="K542" s="164" t="str">
        <f t="shared" si="141"/>
        <v>1+0.000958305105652917i</v>
      </c>
      <c r="L542" s="164" t="str">
        <f t="shared" si="142"/>
        <v>1-0.000322644184310654i</v>
      </c>
      <c r="M542" s="164" t="str">
        <f t="shared" si="159"/>
        <v>1.00000030919157+0.000635660921342263i</v>
      </c>
      <c r="N542" s="164" t="str">
        <f t="shared" si="143"/>
        <v>1+7.15208957164964i</v>
      </c>
      <c r="O542" s="164" t="str">
        <f t="shared" si="144"/>
        <v>0.999710688564338+0.0121941085635362i</v>
      </c>
      <c r="P542" s="164" t="str">
        <f t="shared" si="160"/>
        <v>0.912497331871507+7.16221449891122i</v>
      </c>
      <c r="Q542" s="164" t="str">
        <f t="shared" si="145"/>
        <v>1.53342215330594-11.9751464946499i</v>
      </c>
      <c r="R542" s="164" t="str">
        <f t="shared" si="146"/>
        <v>280-145.648558848762i</v>
      </c>
      <c r="S542" s="164" t="str">
        <f t="shared" si="147"/>
        <v>-480640.244200913i</v>
      </c>
      <c r="T542" s="164" t="str">
        <f t="shared" si="156"/>
        <v>279.830285225147-145.76740380247i</v>
      </c>
      <c r="U542" s="164" t="str">
        <f t="shared" si="148"/>
        <v>-0.496826616065533+0.258803745654515i</v>
      </c>
    </row>
    <row r="543" spans="2:21" x14ac:dyDescent="0.2">
      <c r="B543" s="164">
        <f t="shared" si="157"/>
        <v>3.5249999999999462</v>
      </c>
      <c r="C543" s="164">
        <f t="shared" si="158"/>
        <v>3349.6543915778661</v>
      </c>
      <c r="D543" s="164">
        <f t="shared" si="149"/>
        <v>3.3496543915778663</v>
      </c>
      <c r="E543" s="164">
        <f t="shared" si="150"/>
        <v>21.538189585718435</v>
      </c>
      <c r="F543" s="164">
        <f t="shared" si="151"/>
        <v>-82.800600733560501</v>
      </c>
      <c r="G543" s="164">
        <f t="shared" si="152"/>
        <v>-5.0543520036686491</v>
      </c>
      <c r="H543" s="164">
        <f t="shared" si="153"/>
        <v>152.75315495928638</v>
      </c>
      <c r="I543" s="164">
        <f t="shared" si="154"/>
        <v>16.483837582049787</v>
      </c>
      <c r="J543" s="164">
        <f t="shared" si="155"/>
        <v>69.952554225725876</v>
      </c>
      <c r="K543" s="164" t="str">
        <f t="shared" si="141"/>
        <v>1+0.000969401755790852i</v>
      </c>
      <c r="L543" s="164" t="str">
        <f t="shared" si="142"/>
        <v>1-0.000326380227885101i</v>
      </c>
      <c r="M543" s="164" t="str">
        <f t="shared" si="159"/>
        <v>1.00000031639357+0.000643021527905751i</v>
      </c>
      <c r="N543" s="164" t="str">
        <f t="shared" si="143"/>
        <v>1+7.23490686570726i</v>
      </c>
      <c r="O543" s="164" t="str">
        <f t="shared" si="144"/>
        <v>0.9997039496353+0.0123353096858879i</v>
      </c>
      <c r="P543" s="164" t="str">
        <f t="shared" si="160"/>
        <v>0.910459132898244+7.24510027857698i</v>
      </c>
      <c r="Q543" s="164" t="str">
        <f t="shared" si="145"/>
        <v>1.49602784769735-11.8432784344734i</v>
      </c>
      <c r="R543" s="164" t="str">
        <f t="shared" si="146"/>
        <v>280-143.981333582266i</v>
      </c>
      <c r="S543" s="164" t="str">
        <f t="shared" si="147"/>
        <v>-475138.40082148i</v>
      </c>
      <c r="T543" s="164" t="str">
        <f t="shared" si="156"/>
        <v>279.830283014432-144.102570676228i</v>
      </c>
      <c r="U543" s="164" t="str">
        <f t="shared" si="148"/>
        <v>-0.496826612140504+0.255847906161448i</v>
      </c>
    </row>
    <row r="544" spans="2:21" x14ac:dyDescent="0.2">
      <c r="B544" s="164">
        <f t="shared" si="157"/>
        <v>3.5299999999999461</v>
      </c>
      <c r="C544" s="164">
        <f t="shared" si="158"/>
        <v>3388.4415613916103</v>
      </c>
      <c r="D544" s="164">
        <f t="shared" si="149"/>
        <v>3.3884415613916103</v>
      </c>
      <c r="E544" s="164">
        <f t="shared" si="150"/>
        <v>21.440087805051405</v>
      </c>
      <c r="F544" s="164">
        <f t="shared" si="151"/>
        <v>-82.897335834440071</v>
      </c>
      <c r="G544" s="164">
        <f t="shared" si="152"/>
        <v>-5.075074907090972</v>
      </c>
      <c r="H544" s="164">
        <f t="shared" si="153"/>
        <v>153.0201292697034</v>
      </c>
      <c r="I544" s="164">
        <f t="shared" si="154"/>
        <v>16.365012897960433</v>
      </c>
      <c r="J544" s="164">
        <f t="shared" si="155"/>
        <v>70.122793435263333</v>
      </c>
      <c r="K544" s="164" t="str">
        <f t="shared" si="141"/>
        <v>1+0.000980626899081498i</v>
      </c>
      <c r="L544" s="164" t="str">
        <f t="shared" si="142"/>
        <v>1-0.000330159532805232i</v>
      </c>
      <c r="M544" s="164" t="str">
        <f t="shared" si="159"/>
        <v>1.00000032376332+0.000650467366276266i</v>
      </c>
      <c r="N544" s="164" t="str">
        <f t="shared" si="143"/>
        <v>1+7.31868313883334i</v>
      </c>
      <c r="O544" s="164" t="str">
        <f t="shared" si="144"/>
        <v>0.999697053736441+0.0124781458401773i</v>
      </c>
      <c r="P544" s="164" t="str">
        <f t="shared" si="160"/>
        <v>0.908373458172032+7.32894411696244i</v>
      </c>
      <c r="Q544" s="164" t="str">
        <f t="shared" si="145"/>
        <v>1.4594531102548-11.7127491908145i</v>
      </c>
      <c r="R544" s="164" t="str">
        <f t="shared" si="146"/>
        <v>280-142.333192885583i</v>
      </c>
      <c r="S544" s="164" t="str">
        <f t="shared" si="147"/>
        <v>-469699.536522423i</v>
      </c>
      <c r="T544" s="164" t="str">
        <f t="shared" si="156"/>
        <v>279.830280752224-142.456838189584i</v>
      </c>
      <c r="U544" s="164" t="str">
        <f t="shared" si="148"/>
        <v>-0.496826608124051+0.252925979031114i</v>
      </c>
    </row>
    <row r="545" spans="2:21" x14ac:dyDescent="0.2">
      <c r="B545" s="164">
        <f t="shared" si="157"/>
        <v>3.534999999999946</v>
      </c>
      <c r="C545" s="164">
        <f t="shared" si="158"/>
        <v>3427.6778654640775</v>
      </c>
      <c r="D545" s="164">
        <f t="shared" si="149"/>
        <v>3.4276778654640774</v>
      </c>
      <c r="E545" s="164">
        <f t="shared" si="150"/>
        <v>21.34194563498064</v>
      </c>
      <c r="F545" s="164">
        <f t="shared" si="151"/>
        <v>-82.99317965083867</v>
      </c>
      <c r="G545" s="164">
        <f t="shared" si="152"/>
        <v>-5.0954220834471</v>
      </c>
      <c r="H545" s="164">
        <f t="shared" si="153"/>
        <v>153.28529122418567</v>
      </c>
      <c r="I545" s="164">
        <f t="shared" si="154"/>
        <v>16.246523551533539</v>
      </c>
      <c r="J545" s="164">
        <f t="shared" si="155"/>
        <v>70.292111573347</v>
      </c>
      <c r="K545" s="164" t="str">
        <f t="shared" si="141"/>
        <v>1+0.000991982023405436i</v>
      </c>
      <c r="L545" s="164" t="str">
        <f t="shared" si="142"/>
        <v>1-0.000333982600013819i</v>
      </c>
      <c r="M545" s="164" t="str">
        <f t="shared" si="159"/>
        <v>1.00000033130474+0.000657999423391617i</v>
      </c>
      <c r="N545" s="164" t="str">
        <f t="shared" si="143"/>
        <v>1+7.40342949548214i</v>
      </c>
      <c r="O545" s="164" t="str">
        <f t="shared" si="144"/>
        <v>0.999689997211462+0.0126226359591819i</v>
      </c>
      <c r="P545" s="164" t="str">
        <f t="shared" si="160"/>
        <v>0.906239201840521+7.41375704765298i</v>
      </c>
      <c r="Q545" s="164" t="str">
        <f t="shared" si="145"/>
        <v>1.42368066568228-11.5835490183336i</v>
      </c>
      <c r="R545" s="164" t="str">
        <f t="shared" si="146"/>
        <v>280-140.703918299446i</v>
      </c>
      <c r="S545" s="164" t="str">
        <f t="shared" si="147"/>
        <v>-464322.930388171i</v>
      </c>
      <c r="T545" s="164" t="str">
        <f t="shared" si="156"/>
        <v>279.830278437325-140.829988202475i</v>
      </c>
      <c r="U545" s="164" t="str">
        <f t="shared" si="148"/>
        <v>-0.496826604014048+0.250037576965229i</v>
      </c>
    </row>
    <row r="546" spans="2:21" x14ac:dyDescent="0.2">
      <c r="B546" s="164">
        <f t="shared" si="157"/>
        <v>3.5399999999999459</v>
      </c>
      <c r="C546" s="164">
        <f t="shared" si="158"/>
        <v>3467.3685045248849</v>
      </c>
      <c r="D546" s="164">
        <f t="shared" si="149"/>
        <v>3.467368504524885</v>
      </c>
      <c r="E546" s="164">
        <f t="shared" si="150"/>
        <v>21.243764008938712</v>
      </c>
      <c r="F546" s="164">
        <f t="shared" si="151"/>
        <v>-83.088143233065793</v>
      </c>
      <c r="G546" s="164">
        <f t="shared" si="152"/>
        <v>-5.1153986284726249</v>
      </c>
      <c r="H546" s="164">
        <f t="shared" si="153"/>
        <v>153.54863033074403</v>
      </c>
      <c r="I546" s="164">
        <f t="shared" si="154"/>
        <v>16.128365380466086</v>
      </c>
      <c r="J546" s="164">
        <f t="shared" si="155"/>
        <v>70.460487097678239</v>
      </c>
      <c r="K546" s="164" t="str">
        <f t="shared" si="141"/>
        <v>1+0.0010034686338721i</v>
      </c>
      <c r="L546" s="164" t="str">
        <f t="shared" si="142"/>
        <v>1-0.000337849936254281i</v>
      </c>
      <c r="M546" s="164" t="str">
        <f t="shared" si="159"/>
        <v>1.00000033902181+0.000665618697617819i</v>
      </c>
      <c r="N546" s="164" t="str">
        <f t="shared" si="143"/>
        <v>1+7.48915716869146i</v>
      </c>
      <c r="O546" s="164" t="str">
        <f t="shared" si="144"/>
        <v>0.999682776318902+0.0127687991949106i</v>
      </c>
      <c r="P546" s="164" t="str">
        <f t="shared" si="160"/>
        <v>0.904055232292756+7.499550229881i</v>
      </c>
      <c r="Q546" s="164" t="str">
        <f t="shared" si="145"/>
        <v>1.38869357220103-11.4556681068714i</v>
      </c>
      <c r="R546" s="164" t="str">
        <f t="shared" si="146"/>
        <v>280-139.093293865274i</v>
      </c>
      <c r="S546" s="164" t="str">
        <f t="shared" si="147"/>
        <v>-459007.869755406i</v>
      </c>
      <c r="T546" s="164" t="str">
        <f t="shared" si="156"/>
        <v>279.830276068503-139.221805077695i</v>
      </c>
      <c r="U546" s="164" t="str">
        <f t="shared" si="148"/>
        <v>-0.496826599808306+0.247182317109223i</v>
      </c>
    </row>
    <row r="547" spans="2:21" x14ac:dyDescent="0.2">
      <c r="B547" s="164">
        <f t="shared" si="157"/>
        <v>3.5449999999999458</v>
      </c>
      <c r="C547" s="164">
        <f t="shared" si="158"/>
        <v>3507.5187395252433</v>
      </c>
      <c r="D547" s="164">
        <f t="shared" si="149"/>
        <v>3.5075187395252434</v>
      </c>
      <c r="E547" s="164">
        <f t="shared" si="150"/>
        <v>21.145543841708154</v>
      </c>
      <c r="F547" s="164">
        <f t="shared" si="151"/>
        <v>-83.182237569374237</v>
      </c>
      <c r="G547" s="164">
        <f t="shared" si="152"/>
        <v>-5.1350096311913607</v>
      </c>
      <c r="H547" s="164">
        <f t="shared" si="153"/>
        <v>153.81013678677206</v>
      </c>
      <c r="I547" s="164">
        <f t="shared" si="154"/>
        <v>16.010534210516795</v>
      </c>
      <c r="J547" s="164">
        <f t="shared" si="155"/>
        <v>70.627899217397825</v>
      </c>
      <c r="K547" s="164" t="str">
        <f t="shared" si="141"/>
        <v>1+0.00101508825301927i</v>
      </c>
      <c r="L547" s="164" t="str">
        <f t="shared" si="142"/>
        <v>1-0.000341762054137847i</v>
      </c>
      <c r="M547" s="164" t="str">
        <f t="shared" si="159"/>
        <v>1.00000034691865+0.000673326198881423i</v>
      </c>
      <c r="N547" s="164" t="str">
        <f t="shared" si="143"/>
        <v>1+7.57587752157151i</v>
      </c>
      <c r="O547" s="164" t="str">
        <f t="shared" si="144"/>
        <v>0.999675387230146+0.0129166549211419i</v>
      </c>
      <c r="P547" s="164" t="str">
        <f t="shared" si="160"/>
        <v>0.901820391559171+7.5863349499063i</v>
      </c>
      <c r="Q547" s="164" t="str">
        <f t="shared" si="145"/>
        <v>1.35447521648024-11.3290965874973i</v>
      </c>
      <c r="R547" s="164" t="str">
        <f t="shared" si="146"/>
        <v>280-137.501106096544i</v>
      </c>
      <c r="S547" s="164" t="str">
        <f t="shared" si="147"/>
        <v>-453753.650118595i</v>
      </c>
      <c r="T547" s="164" t="str">
        <f t="shared" si="156"/>
        <v>279.830273644504-137.632075652311i</v>
      </c>
      <c r="U547" s="164" t="str">
        <f t="shared" si="148"/>
        <v>-0.4968265955046+0.244359821001491i</v>
      </c>
    </row>
    <row r="548" spans="2:21" x14ac:dyDescent="0.2">
      <c r="B548" s="164">
        <f t="shared" si="157"/>
        <v>3.5499999999999456</v>
      </c>
      <c r="C548" s="164">
        <f t="shared" si="158"/>
        <v>3548.1338923353128</v>
      </c>
      <c r="D548" s="164">
        <f t="shared" si="149"/>
        <v>3.5481338923353127</v>
      </c>
      <c r="E548" s="164">
        <f t="shared" si="150"/>
        <v>21.047286029805889</v>
      </c>
      <c r="F548" s="164">
        <f t="shared" si="151"/>
        <v>-83.27547358568593</v>
      </c>
      <c r="G548" s="164">
        <f t="shared" si="152"/>
        <v>-5.1542601714380121</v>
      </c>
      <c r="H548" s="164">
        <f t="shared" si="153"/>
        <v>154.06980146988818</v>
      </c>
      <c r="I548" s="164">
        <f t="shared" si="154"/>
        <v>15.893025858367878</v>
      </c>
      <c r="J548" s="164">
        <f t="shared" si="155"/>
        <v>70.794327884202247</v>
      </c>
      <c r="K548" s="164" t="str">
        <f t="shared" si="141"/>
        <v>1+0.00102684242101486i</v>
      </c>
      <c r="L548" s="164" t="str">
        <f t="shared" si="142"/>
        <v>1-0.000345719472211505i</v>
      </c>
      <c r="M548" s="164" t="str">
        <f t="shared" si="159"/>
        <v>1.00000035499942+0.000681122948803355i</v>
      </c>
      <c r="N548" s="164" t="str">
        <f t="shared" si="143"/>
        <v>1+7.66360204881114i</v>
      </c>
      <c r="O548" s="164" t="str">
        <f t="shared" si="144"/>
        <v>0.999667826027404+0.0130662227359922i</v>
      </c>
      <c r="P548" s="164" t="str">
        <f t="shared" si="160"/>
        <v>0.899533494697631+7.67412262241018i</v>
      </c>
      <c r="Q548" s="164" t="str">
        <f t="shared" si="145"/>
        <v>1.32100930857975-11.2038245383396i</v>
      </c>
      <c r="R548" s="164" t="str">
        <f t="shared" si="146"/>
        <v>280-135.927143950491i</v>
      </c>
      <c r="S548" s="164" t="str">
        <f t="shared" si="147"/>
        <v>-448559.575036618i</v>
      </c>
      <c r="T548" s="164" t="str">
        <f t="shared" si="156"/>
        <v>279.830271164042-136.060589209408i</v>
      </c>
      <c r="U548" s="164" t="str">
        <f t="shared" si="148"/>
        <v>-0.496826591100647+0.24156971452323i</v>
      </c>
    </row>
    <row r="549" spans="2:21" x14ac:dyDescent="0.2">
      <c r="B549" s="164">
        <f t="shared" si="157"/>
        <v>3.5549999999999455</v>
      </c>
      <c r="C549" s="164">
        <f t="shared" si="158"/>
        <v>3589.2193464496049</v>
      </c>
      <c r="D549" s="164">
        <f t="shared" si="149"/>
        <v>3.5892193464496049</v>
      </c>
      <c r="E549" s="164">
        <f t="shared" si="150"/>
        <v>20.948991451865968</v>
      </c>
      <c r="F549" s="164">
        <f t="shared" si="151"/>
        <v>-83.367862145364114</v>
      </c>
      <c r="G549" s="164">
        <f t="shared" si="152"/>
        <v>-5.1731553174562848</v>
      </c>
      <c r="H549" s="164">
        <f t="shared" si="153"/>
        <v>154.32761592841808</v>
      </c>
      <c r="I549" s="164">
        <f t="shared" si="154"/>
        <v>15.775836134409683</v>
      </c>
      <c r="J549" s="164">
        <f t="shared" si="155"/>
        <v>70.959753783053969</v>
      </c>
      <c r="K549" s="164" t="str">
        <f t="shared" si="141"/>
        <v>1+0.00103873269586113i</v>
      </c>
      <c r="L549" s="164" t="str">
        <f t="shared" si="142"/>
        <v>1-0.000349722715026734i</v>
      </c>
      <c r="M549" s="164" t="str">
        <f t="shared" si="159"/>
        <v>1.00000036326842+0.000689009980834396i</v>
      </c>
      <c r="N549" s="164" t="str">
        <f t="shared" si="143"/>
        <v>1+7.75234237820141i</v>
      </c>
      <c r="O549" s="164" t="str">
        <f t="shared" si="144"/>
        <v>0.999660088701624+0.0132175224645133i</v>
      </c>
      <c r="P549" s="164" t="str">
        <f t="shared" si="160"/>
        <v>0.897193329165148+7.76292479190269i</v>
      </c>
      <c r="Q549" s="164" t="str">
        <f t="shared" si="145"/>
        <v>1.28827987690903-11.0798419902132i</v>
      </c>
      <c r="R549" s="164" t="str">
        <f t="shared" si="146"/>
        <v>280-134.371198800137i</v>
      </c>
      <c r="S549" s="164" t="str">
        <f t="shared" si="147"/>
        <v>-443424.956040451i</v>
      </c>
      <c r="T549" s="164" t="str">
        <f t="shared" si="156"/>
        <v>279.830268625803-134.507137450156i</v>
      </c>
      <c r="U549" s="164" t="str">
        <f t="shared" si="148"/>
        <v>-0.496826586594113+0.23881162784884i</v>
      </c>
    </row>
    <row r="550" spans="2:21" x14ac:dyDescent="0.2">
      <c r="B550" s="164">
        <f t="shared" si="157"/>
        <v>3.5599999999999454</v>
      </c>
      <c r="C550" s="164">
        <f t="shared" si="158"/>
        <v>3630.7805477005609</v>
      </c>
      <c r="D550" s="164">
        <f t="shared" si="149"/>
        <v>3.630780547700561</v>
      </c>
      <c r="E550" s="164">
        <f t="shared" si="150"/>
        <v>20.850660969014164</v>
      </c>
      <c r="F550" s="164">
        <f t="shared" si="151"/>
        <v>-83.459414049029164</v>
      </c>
      <c r="G550" s="164">
        <f t="shared" si="152"/>
        <v>-5.1917001235735327</v>
      </c>
      <c r="H550" s="164">
        <f t="shared" si="153"/>
        <v>154.58357237153564</v>
      </c>
      <c r="I550" s="164">
        <f t="shared" si="154"/>
        <v>15.658960845440632</v>
      </c>
      <c r="J550" s="164">
        <f t="shared" si="155"/>
        <v>71.124158322506474</v>
      </c>
      <c r="K550" s="164" t="str">
        <f t="shared" ref="K550:K613" si="161">COMPLEX(1,2*PI()*C550*esr*Cout)</f>
        <v>1+0.00105076065360111i</v>
      </c>
      <c r="L550" s="164" t="str">
        <f t="shared" ref="L550:L613" si="162">COMPLEX(1,-2*PI()*C550*(1-Dmax)^2*Lout*10^-6/Req)</f>
        <v>1-0.000353772313209034i</v>
      </c>
      <c r="M550" s="164" t="str">
        <f t="shared" si="159"/>
        <v>1.00000037173003+0.000696988340392076i</v>
      </c>
      <c r="N550" s="164" t="str">
        <f t="shared" ref="N550:N613" si="163">COMPLEX(1,2*PI()*C550*(Rd+Rs+esr)*Req*Cout/(Req+Rd+Rs))</f>
        <v>1+7.84211027217687i</v>
      </c>
      <c r="O550" s="164" t="str">
        <f t="shared" ref="O550:O613" si="164">IMSUM(COMPLEX(1,2*PI()*C550/(Qd*ws)),IMPRODUCT(COMPLEX(0,2*PI()*C550/ws),COMPLEX(0,2*PI()*C550/ws)))</f>
        <v>0.999652171150375+0.0133705741613203i</v>
      </c>
      <c r="P550" s="164" t="str">
        <f t="shared" si="160"/>
        <v>0.894798654174982+7.85275313414359i</v>
      </c>
      <c r="Q550" s="164" t="str">
        <f t="shared" ref="Q550:Q613" si="165">IMPRODUCT(Ap,IMDIV(M550,P550))</f>
        <v>1.25627126320519-10.9571389320415i</v>
      </c>
      <c r="R550" s="164" t="str">
        <f t="shared" ref="R550:R613" si="166">IMSUM(Rz*10^3,IMDIV(1,COMPLEX(0,(2*PI()*C550*Cz*10^-9))))</f>
        <v>280-132.833064406638i</v>
      </c>
      <c r="S550" s="164" t="str">
        <f t="shared" ref="S550:S613" si="167">IMDIV(1,COMPLEX(0,(2*PI()*C550*Cp*10^-12)))</f>
        <v>-438349.112541906i</v>
      </c>
      <c r="T550" s="164" t="str">
        <f t="shared" si="156"/>
        <v>279.830266028442-132.971514466205i</v>
      </c>
      <c r="U550" s="164" t="str">
        <f t="shared" ref="U550:U613" si="168">IMPRODUCT(-Rs*g/(Rs+Rd),T550)</f>
        <v>-0.49682658198261+0.236085195396917i</v>
      </c>
    </row>
    <row r="551" spans="2:21" x14ac:dyDescent="0.2">
      <c r="B551" s="164">
        <f t="shared" si="157"/>
        <v>3.5649999999999453</v>
      </c>
      <c r="C551" s="164">
        <f t="shared" si="158"/>
        <v>3672.8230049803888</v>
      </c>
      <c r="D551" s="164">
        <f t="shared" ref="D551:D614" si="169">C551/1000</f>
        <v>3.6728230049803887</v>
      </c>
      <c r="E551" s="164">
        <f t="shared" ref="E551:E614" si="170">20*LOG(IMABS(Q551))</f>
        <v>20.752295425238451</v>
      </c>
      <c r="F551" s="164">
        <f t="shared" ref="F551:F614" si="171">IF(180/PI()*IMARGUMENT(Q551)&gt;0,180/PI()*IMARGUMENT(Q551)-360,180/PI()*IMARGUMENT(Q551))</f>
        <v>-83.550140034416003</v>
      </c>
      <c r="G551" s="164">
        <f t="shared" ref="G551:G614" si="172">20*LOG(IMABS(U551))</f>
        <v>-5.2098996279526428</v>
      </c>
      <c r="H551" s="164">
        <f t="shared" ref="H551:H614" si="173">180/PI()*IMARGUMENT(U551)</f>
        <v>154.83766365909128</v>
      </c>
      <c r="I551" s="164">
        <f t="shared" ref="I551:I614" si="174">E551+G551</f>
        <v>15.542395797285808</v>
      </c>
      <c r="J551" s="164">
        <f t="shared" ref="J551:J614" si="175">F551+H551</f>
        <v>71.287523624675273</v>
      </c>
      <c r="K551" s="164" t="str">
        <f t="shared" si="161"/>
        <v>1+0.00106292788852759i</v>
      </c>
      <c r="L551" s="164" t="str">
        <f t="shared" si="162"/>
        <v>1-0.000357868803528256i</v>
      </c>
      <c r="M551" s="164" t="str">
        <f t="shared" si="159"/>
        <v>1.00000038038873+0.000705059084999334i</v>
      </c>
      <c r="N551" s="164" t="str">
        <f t="shared" si="163"/>
        <v>1+7.93291762937462i</v>
      </c>
      <c r="O551" s="164" t="str">
        <f t="shared" si="164"/>
        <v>0.999644069175666+0.0135253981132499i</v>
      </c>
      <c r="P551" s="164" t="str">
        <f t="shared" si="160"/>
        <v>0.892348200038756+7.94361945757667i</v>
      </c>
      <c r="Q551" s="164" t="str">
        <f t="shared" si="165"/>
        <v>1.22496811753398-10.8357053160831i</v>
      </c>
      <c r="R551" s="164" t="str">
        <f t="shared" si="166"/>
        <v>280-131.312536891946i</v>
      </c>
      <c r="S551" s="164" t="str">
        <f t="shared" si="167"/>
        <v>-433331.371743422i</v>
      </c>
      <c r="T551" s="164" t="str">
        <f t="shared" ref="T551:T614" si="176">IMDIV(IMPRODUCT(R551,S551),IMSUM(R551,S551))</f>
        <v>279.830263370579-131.453516712389i</v>
      </c>
      <c r="U551" s="164" t="str">
        <f t="shared" si="168"/>
        <v>-0.496826577263689+0.233390055781786i</v>
      </c>
    </row>
    <row r="552" spans="2:21" x14ac:dyDescent="0.2">
      <c r="B552" s="164">
        <f t="shared" ref="B552:B615" si="177">B551+0.005</f>
        <v>3.5699999999999452</v>
      </c>
      <c r="C552" s="164">
        <f t="shared" ref="C552:C615" si="178">10^B552</f>
        <v>3715.3522909712619</v>
      </c>
      <c r="D552" s="164">
        <f t="shared" si="169"/>
        <v>3.715352290971262</v>
      </c>
      <c r="E552" s="164">
        <f t="shared" si="170"/>
        <v>20.653895647753263</v>
      </c>
      <c r="F552" s="164">
        <f t="shared" si="171"/>
        <v>-83.64005077627283</v>
      </c>
      <c r="G552" s="164">
        <f t="shared" si="172"/>
        <v>-5.227758850420968</v>
      </c>
      <c r="H552" s="164">
        <f t="shared" si="173"/>
        <v>155.08988329114842</v>
      </c>
      <c r="I552" s="164">
        <f t="shared" si="174"/>
        <v>15.426136797332294</v>
      </c>
      <c r="J552" s="164">
        <f t="shared" si="175"/>
        <v>71.449832514875595</v>
      </c>
      <c r="K552" s="164" t="str">
        <f t="shared" si="161"/>
        <v>1+0.00107523601339436i</v>
      </c>
      <c r="L552" s="164" t="str">
        <f t="shared" si="162"/>
        <v>1-0.000362012728969757i</v>
      </c>
      <c r="M552" s="164" t="str">
        <f t="shared" ref="M552:M615" si="179">IMPRODUCT(K552,L552)</f>
        <v>1.00000038924912+0.000713223284424603i</v>
      </c>
      <c r="N552" s="164" t="str">
        <f t="shared" si="163"/>
        <v>1+8.02477648621151i</v>
      </c>
      <c r="O552" s="164" t="str">
        <f t="shared" si="164"/>
        <v>0.999635778481722+0.0136820148420492i</v>
      </c>
      <c r="P552" s="164" t="str">
        <f t="shared" ref="P552:P615" si="180">IMPRODUCT(N552,O552)</f>
        <v>0.889840667493249+8.03553570477791i</v>
      </c>
      <c r="Q552" s="164" t="str">
        <f t="shared" si="165"/>
        <v>1.19435539331632-10.7155310629658i</v>
      </c>
      <c r="R552" s="164" t="str">
        <f t="shared" si="166"/>
        <v>280-129.809414711787i</v>
      </c>
      <c r="S552" s="164" t="str">
        <f t="shared" si="167"/>
        <v>-428371.068548898i</v>
      </c>
      <c r="T552" s="164" t="str">
        <f t="shared" si="176"/>
        <v>279.830260650807-129.952942979749i</v>
      </c>
      <c r="U552" s="164" t="str">
        <f t="shared" si="168"/>
        <v>-0.496826572434851+0.230725851765611i</v>
      </c>
    </row>
    <row r="553" spans="2:21" x14ac:dyDescent="0.2">
      <c r="B553" s="164">
        <f t="shared" si="177"/>
        <v>3.5749999999999451</v>
      </c>
      <c r="C553" s="164">
        <f t="shared" si="178"/>
        <v>3758.3740428839728</v>
      </c>
      <c r="D553" s="164">
        <f t="shared" si="169"/>
        <v>3.7583740428839727</v>
      </c>
      <c r="E553" s="164">
        <f t="shared" si="170"/>
        <v>20.555462447359645</v>
      </c>
      <c r="F553" s="164">
        <f t="shared" si="171"/>
        <v>-83.729156886299307</v>
      </c>
      <c r="G553" s="164">
        <f t="shared" si="172"/>
        <v>-5.2452827903773134</v>
      </c>
      <c r="H553" s="164">
        <f t="shared" si="173"/>
        <v>155.34022539725379</v>
      </c>
      <c r="I553" s="164">
        <f t="shared" si="174"/>
        <v>15.310179656982331</v>
      </c>
      <c r="J553" s="164">
        <f t="shared" si="175"/>
        <v>71.611068510954482</v>
      </c>
      <c r="K553" s="164" t="str">
        <f t="shared" si="161"/>
        <v>1+0.00108768665963006i</v>
      </c>
      <c r="L553" s="164" t="str">
        <f t="shared" si="162"/>
        <v>1-0.000366204638806363i</v>
      </c>
      <c r="M553" s="164" t="str">
        <f t="shared" si="179"/>
        <v>1.0000003983159+0.000721482020823697i</v>
      </c>
      <c r="N553" s="164" t="str">
        <f t="shared" si="163"/>
        <v>1+8.1176990184795i</v>
      </c>
      <c r="O553" s="164" t="str">
        <f t="shared" si="164"/>
        <v>0.999627294672708+0.0138404451070959i</v>
      </c>
      <c r="P553" s="164" t="str">
        <f t="shared" si="180"/>
        <v>0.887274727011516+8.12851395391706i</v>
      </c>
      <c r="Q553" s="164" t="str">
        <f t="shared" si="165"/>
        <v>1.16441834238359-10.5966060665356i</v>
      </c>
      <c r="R553" s="164" t="str">
        <f t="shared" si="166"/>
        <v>280-128.323498628943i</v>
      </c>
      <c r="S553" s="164" t="str">
        <f t="shared" si="167"/>
        <v>-423467.545475513i</v>
      </c>
      <c r="T553" s="164" t="str">
        <f t="shared" si="176"/>
        <v>279.830257867686-128.469594368858i</v>
      </c>
      <c r="U553" s="164" t="str">
        <f t="shared" si="168"/>
        <v>-0.49682656749354+0.228092230211026i</v>
      </c>
    </row>
    <row r="554" spans="2:21" x14ac:dyDescent="0.2">
      <c r="B554" s="164">
        <f t="shared" si="177"/>
        <v>3.579999999999945</v>
      </c>
      <c r="C554" s="164">
        <f t="shared" si="178"/>
        <v>3801.8939632051306</v>
      </c>
      <c r="D554" s="164">
        <f t="shared" si="169"/>
        <v>3.8018939632051305</v>
      </c>
      <c r="E554" s="164">
        <f t="shared" si="170"/>
        <v>20.456996618798584</v>
      </c>
      <c r="F554" s="164">
        <f t="shared" si="171"/>
        <v>-83.817468913122283</v>
      </c>
      <c r="G554" s="164">
        <f t="shared" si="172"/>
        <v>-5.2624764247765956</v>
      </c>
      <c r="H554" s="164">
        <f t="shared" si="173"/>
        <v>155.58868472545922</v>
      </c>
      <c r="I554" s="164">
        <f t="shared" si="174"/>
        <v>15.194520194021989</v>
      </c>
      <c r="J554" s="164">
        <f t="shared" si="175"/>
        <v>71.771215812336933</v>
      </c>
      <c r="K554" s="164" t="str">
        <f t="shared" si="161"/>
        <v>1+0.00110028147755435i</v>
      </c>
      <c r="L554" s="164" t="str">
        <f t="shared" si="162"/>
        <v>1-0.000370445088671183i</v>
      </c>
      <c r="M554" s="164" t="str">
        <f t="shared" si="179"/>
        <v>1.00000040759387+0.000729836388883167i</v>
      </c>
      <c r="N554" s="164" t="str">
        <f t="shared" si="163"/>
        <v>1+8.21169754295959i</v>
      </c>
      <c r="O554" s="164" t="str">
        <f t="shared" si="164"/>
        <v>0.999618613250397+0.0140007099081501i</v>
      </c>
      <c r="P554" s="164" t="str">
        <f t="shared" si="180"/>
        <v>0.884649018097951+8.22256642023311i</v>
      </c>
      <c r="Q554" s="164" t="str">
        <f t="shared" si="165"/>
        <v>1.13514251006414-10.4789201985224i</v>
      </c>
      <c r="R554" s="164" t="str">
        <f t="shared" si="166"/>
        <v>280-126.854591686847i</v>
      </c>
      <c r="S554" s="164" t="str">
        <f t="shared" si="167"/>
        <v>-418620.152566597i</v>
      </c>
      <c r="T554" s="164" t="str">
        <f t="shared" si="176"/>
        <v>279.830255019735-127.003274263461i</v>
      </c>
      <c r="U554" s="164" t="str">
        <f t="shared" si="168"/>
        <v>-0.496826562437125+0.225488842034342i</v>
      </c>
    </row>
    <row r="555" spans="2:21" x14ac:dyDescent="0.2">
      <c r="B555" s="164">
        <f t="shared" si="177"/>
        <v>3.5849999999999449</v>
      </c>
      <c r="C555" s="164">
        <f t="shared" si="178"/>
        <v>3845.9178204530485</v>
      </c>
      <c r="D555" s="164">
        <f t="shared" si="169"/>
        <v>3.8459178204530486</v>
      </c>
      <c r="E555" s="164">
        <f t="shared" si="170"/>
        <v>20.358498941100358</v>
      </c>
      <c r="F555" s="164">
        <f t="shared" si="171"/>
        <v>-83.904997342308832</v>
      </c>
      <c r="G555" s="164">
        <f t="shared" si="172"/>
        <v>-5.2793447061915266</v>
      </c>
      <c r="H555" s="164">
        <f t="shared" si="173"/>
        <v>155.83525663112516</v>
      </c>
      <c r="I555" s="164">
        <f t="shared" si="174"/>
        <v>15.079154234908831</v>
      </c>
      <c r="J555" s="164">
        <f t="shared" si="175"/>
        <v>71.93025928881633</v>
      </c>
      <c r="K555" s="164" t="str">
        <f t="shared" si="161"/>
        <v>1+0.0011130221365967i</v>
      </c>
      <c r="L555" s="164" t="str">
        <f t="shared" si="162"/>
        <v>1-0.000374734640631255i</v>
      </c>
      <c r="M555" s="164" t="str">
        <f t="shared" si="179"/>
        <v>1.00000041708795+0.000738287495965445i</v>
      </c>
      <c r="N555" s="164" t="str">
        <f t="shared" si="163"/>
        <v>1+8.30678451905442i</v>
      </c>
      <c r="O555" s="164" t="str">
        <f t="shared" si="164"/>
        <v>0.999609729611782+0.0141628304881377i</v>
      </c>
      <c r="P555" s="164" t="str">
        <f t="shared" si="180"/>
        <v>0.881962148566928+8.31770545752346i</v>
      </c>
      <c r="Q555" s="164" t="str">
        <f t="shared" si="165"/>
        <v>1.10651373030357-10.3624633130308i</v>
      </c>
      <c r="R555" s="164" t="str">
        <f t="shared" si="166"/>
        <v>280-125.402499183475i</v>
      </c>
      <c r="S555" s="164" t="str">
        <f t="shared" si="167"/>
        <v>-413828.247305469i</v>
      </c>
      <c r="T555" s="164" t="str">
        <f t="shared" si="176"/>
        <v>279.830252105447-125.553788304413i</v>
      </c>
      <c r="U555" s="164" t="str">
        <f t="shared" si="168"/>
        <v>-0.496826557262933+0.22291534215927i</v>
      </c>
    </row>
    <row r="556" spans="2:21" x14ac:dyDescent="0.2">
      <c r="B556" s="164">
        <f t="shared" si="177"/>
        <v>3.5899999999999448</v>
      </c>
      <c r="C556" s="164">
        <f t="shared" si="178"/>
        <v>3890.451449942313</v>
      </c>
      <c r="D556" s="164">
        <f t="shared" si="169"/>
        <v>3.8904514499423128</v>
      </c>
      <c r="E556" s="164">
        <f t="shared" si="170"/>
        <v>20.259970177927933</v>
      </c>
      <c r="F556" s="164">
        <f t="shared" si="171"/>
        <v>-83.991752596414301</v>
      </c>
      <c r="G556" s="164">
        <f t="shared" si="172"/>
        <v>-5.2958925609525007</v>
      </c>
      <c r="H556" s="164">
        <f t="shared" si="173"/>
        <v>156.07993706551954</v>
      </c>
      <c r="I556" s="164">
        <f t="shared" si="174"/>
        <v>14.964077616975432</v>
      </c>
      <c r="J556" s="164">
        <f t="shared" si="175"/>
        <v>72.088184469105244</v>
      </c>
      <c r="K556" s="164" t="str">
        <f t="shared" si="161"/>
        <v>1+0.00112591032551768i</v>
      </c>
      <c r="L556" s="164" t="str">
        <f t="shared" si="162"/>
        <v>1-0.000379073863262044i</v>
      </c>
      <c r="M556" s="164" t="str">
        <f t="shared" si="179"/>
        <v>1.00000042680318+0.000746836462255636i</v>
      </c>
      <c r="N556" s="164" t="str">
        <f t="shared" si="163"/>
        <v>1+8.40297255043964i</v>
      </c>
      <c r="O556" s="164" t="str">
        <f t="shared" si="164"/>
        <v>0.999600639046642+0.0143268283359658i</v>
      </c>
      <c r="P556" s="164" t="str">
        <f t="shared" si="180"/>
        <v>0.87921269380466+8.41394355964682i</v>
      </c>
      <c r="Q556" s="164" t="str">
        <f t="shared" si="165"/>
        <v>1.0785181208212-10.2472252508585i</v>
      </c>
      <c r="R556" s="164" t="str">
        <f t="shared" si="166"/>
        <v>280-123.967028645539i</v>
      </c>
      <c r="S556" s="164" t="str">
        <f t="shared" si="167"/>
        <v>-409091.194530277i</v>
      </c>
      <c r="T556" s="164" t="str">
        <f t="shared" si="176"/>
        <v>279.830249123279-124.120944363919i</v>
      </c>
      <c r="U556" s="164" t="str">
        <f t="shared" si="168"/>
        <v>-0.496826551968222+0.220371389471187i</v>
      </c>
    </row>
    <row r="557" spans="2:21" x14ac:dyDescent="0.2">
      <c r="B557" s="164">
        <f t="shared" si="177"/>
        <v>3.5949999999999447</v>
      </c>
      <c r="C557" s="164">
        <f t="shared" si="178"/>
        <v>3935.5007545572757</v>
      </c>
      <c r="D557" s="164">
        <f t="shared" si="169"/>
        <v>3.9355007545572755</v>
      </c>
      <c r="E557" s="164">
        <f t="shared" si="170"/>
        <v>20.161411077915336</v>
      </c>
      <c r="F557" s="164">
        <f t="shared" si="171"/>
        <v>-84.077745035064666</v>
      </c>
      <c r="G557" s="164">
        <f t="shared" si="172"/>
        <v>-5.312124887364388</v>
      </c>
      <c r="H557" s="164">
        <f t="shared" si="173"/>
        <v>156.32272256423957</v>
      </c>
      <c r="I557" s="164">
        <f t="shared" si="174"/>
        <v>14.849286190550949</v>
      </c>
      <c r="J557" s="164">
        <f t="shared" si="175"/>
        <v>72.244977529174903</v>
      </c>
      <c r="K557" s="164" t="str">
        <f t="shared" si="161"/>
        <v>1+0.00113894775263275i</v>
      </c>
      <c r="L557" s="164" t="str">
        <f t="shared" si="162"/>
        <v>1-0.00038346333172281i</v>
      </c>
      <c r="M557" s="164" t="str">
        <f t="shared" si="179"/>
        <v>1.0000004367447+0.00075548442090994i</v>
      </c>
      <c r="N557" s="164" t="str">
        <f t="shared" si="163"/>
        <v>1+8.50027438673463i</v>
      </c>
      <c r="O557" s="164" t="str">
        <f t="shared" si="164"/>
        <v>0.999591336735038+0.0144927251893715i</v>
      </c>
      <c r="P557" s="164" t="str">
        <f t="shared" si="180"/>
        <v>0.87639919601384+8.51129336204005i</v>
      </c>
      <c r="Q557" s="164" t="str">
        <f t="shared" si="165"/>
        <v>1.05114207830471-10.133195843648i</v>
      </c>
      <c r="R557" s="164" t="str">
        <f t="shared" si="166"/>
        <v>280-122.547989802973i</v>
      </c>
      <c r="S557" s="164" t="str">
        <f t="shared" si="167"/>
        <v>-404408.366349811i</v>
      </c>
      <c r="T557" s="164" t="str">
        <f t="shared" si="176"/>
        <v>279.830246071644-122.704552520061i</v>
      </c>
      <c r="U557" s="164" t="str">
        <f t="shared" si="168"/>
        <v>-0.496826546550175+0.217856646771909i</v>
      </c>
    </row>
    <row r="558" spans="2:21" x14ac:dyDescent="0.2">
      <c r="B558" s="164">
        <f t="shared" si="177"/>
        <v>3.5999999999999446</v>
      </c>
      <c r="C558" s="164">
        <f t="shared" si="178"/>
        <v>3981.071705534468</v>
      </c>
      <c r="D558" s="164">
        <f t="shared" si="169"/>
        <v>3.9810717055344682</v>
      </c>
      <c r="E558" s="164">
        <f t="shared" si="170"/>
        <v>20.062822375001424</v>
      </c>
      <c r="F558" s="164">
        <f t="shared" si="171"/>
        <v>-84.162984955071948</v>
      </c>
      <c r="G558" s="164">
        <f t="shared" si="172"/>
        <v>-5.3280465539991804</v>
      </c>
      <c r="H558" s="164">
        <f t="shared" si="173"/>
        <v>156.56361023547385</v>
      </c>
      <c r="I558" s="164">
        <f t="shared" si="174"/>
        <v>14.734775821002245</v>
      </c>
      <c r="J558" s="164">
        <f t="shared" si="175"/>
        <v>72.400625280401897</v>
      </c>
      <c r="K558" s="164" t="str">
        <f t="shared" si="161"/>
        <v>1+0.00115213614603878i</v>
      </c>
      <c r="L558" s="164" t="str">
        <f t="shared" si="162"/>
        <v>1-0.000387903627832843i</v>
      </c>
      <c r="M558" s="164" t="str">
        <f t="shared" si="179"/>
        <v>1.00000044691779+0.000764232518205937i</v>
      </c>
      <c r="N558" s="164" t="str">
        <f t="shared" si="163"/>
        <v>1+8.59870292519242i</v>
      </c>
      <c r="O558" s="164" t="str">
        <f t="shared" si="164"/>
        <v>0.999581817744762+0.0146605430378031i</v>
      </c>
      <c r="P558" s="164" t="str">
        <f t="shared" si="180"/>
        <v>0.873520163440695+8.60976764324884i</v>
      </c>
      <c r="Q558" s="164" t="str">
        <f t="shared" si="165"/>
        <v>1.02437227364516-10.020364917877i</v>
      </c>
      <c r="R558" s="164" t="str">
        <f t="shared" si="166"/>
        <v>280-121.145194563716i</v>
      </c>
      <c r="S558" s="164" t="str">
        <f t="shared" si="167"/>
        <v>-399779.142060263i</v>
      </c>
      <c r="T558" s="164" t="str">
        <f t="shared" si="176"/>
        <v>279.83024294893-121.304425031633i</v>
      </c>
      <c r="U558" s="164" t="str">
        <f t="shared" si="168"/>
        <v>-0.496826541005931+0.215370780735013i</v>
      </c>
    </row>
    <row r="559" spans="2:21" x14ac:dyDescent="0.2">
      <c r="B559" s="164">
        <f t="shared" si="177"/>
        <v>3.6049999999999445</v>
      </c>
      <c r="C559" s="164">
        <f t="shared" si="178"/>
        <v>4027.1703432540803</v>
      </c>
      <c r="D559" s="164">
        <f t="shared" si="169"/>
        <v>4.0271703432540802</v>
      </c>
      <c r="E559" s="164">
        <f t="shared" si="170"/>
        <v>19.96420478875757</v>
      </c>
      <c r="F559" s="164">
        <f t="shared" si="171"/>
        <v>-84.247482590581427</v>
      </c>
      <c r="G559" s="164">
        <f t="shared" si="172"/>
        <v>-5.3436623980660114</v>
      </c>
      <c r="H559" s="164">
        <f t="shared" si="173"/>
        <v>156.80259774812538</v>
      </c>
      <c r="I559" s="164">
        <f t="shared" si="174"/>
        <v>14.620542390691558</v>
      </c>
      <c r="J559" s="164">
        <f t="shared" si="175"/>
        <v>72.555115157543952</v>
      </c>
      <c r="K559" s="164" t="str">
        <f t="shared" si="161"/>
        <v>1+0.00116547725384301i</v>
      </c>
      <c r="L559" s="164" t="str">
        <f t="shared" si="162"/>
        <v>1-0.000392395340148582i</v>
      </c>
      <c r="M559" s="164" t="str">
        <f t="shared" si="179"/>
        <v>1.00000045732784+0.000773081913694428i</v>
      </c>
      <c r="N559" s="164" t="str">
        <f t="shared" si="163"/>
        <v>1+8.69827121240914i</v>
      </c>
      <c r="O559" s="164" t="str">
        <f t="shared" si="164"/>
        <v>0.999572077028719+0.0148303041253346i</v>
      </c>
      <c r="P559" s="164" t="str">
        <f t="shared" si="180"/>
        <v>0.870574069584048+8.70937932647225i</v>
      </c>
      <c r="Q559" s="164" t="str">
        <f t="shared" si="165"/>
        <v>0.998195647213981-9.90872229869011i</v>
      </c>
      <c r="R559" s="164" t="str">
        <f t="shared" si="166"/>
        <v>280-119.758456988778i</v>
      </c>
      <c r="S559" s="164" t="str">
        <f t="shared" si="167"/>
        <v>-395202.908062968i</v>
      </c>
      <c r="T559" s="164" t="str">
        <f t="shared" si="176"/>
        <v>279.830239753477-119.920376313248i</v>
      </c>
      <c r="U559" s="164" t="str">
        <f t="shared" si="168"/>
        <v>-0.496826535332542+0.212913461861641i</v>
      </c>
    </row>
    <row r="560" spans="2:21" x14ac:dyDescent="0.2">
      <c r="B560" s="164">
        <f t="shared" si="177"/>
        <v>3.6099999999999444</v>
      </c>
      <c r="C560" s="164">
        <f t="shared" si="178"/>
        <v>4073.8027780406105</v>
      </c>
      <c r="D560" s="164">
        <f t="shared" si="169"/>
        <v>4.0738027780406103</v>
      </c>
      <c r="E560" s="164">
        <f t="shared" si="170"/>
        <v>19.86555902471175</v>
      </c>
      <c r="F560" s="164">
        <f t="shared" si="171"/>
        <v>-84.331248113249643</v>
      </c>
      <c r="G560" s="164">
        <f t="shared" si="172"/>
        <v>-5.3589772238552866</v>
      </c>
      <c r="H560" s="164">
        <f t="shared" si="173"/>
        <v>157.03968331981704</v>
      </c>
      <c r="I560" s="164">
        <f t="shared" si="174"/>
        <v>14.506581800856463</v>
      </c>
      <c r="J560" s="164">
        <f t="shared" si="175"/>
        <v>72.708435206567401</v>
      </c>
      <c r="K560" s="164" t="str">
        <f t="shared" si="161"/>
        <v>1+0.00117897284439484i</v>
      </c>
      <c r="L560" s="164" t="str">
        <f t="shared" si="162"/>
        <v>1-0.000396939064041629i</v>
      </c>
      <c r="M560" s="164" t="str">
        <f t="shared" si="179"/>
        <v>1.00000046798038+0.000782033780353211i</v>
      </c>
      <c r="N560" s="164" t="str">
        <f t="shared" si="163"/>
        <v>1+8.79899244605342i</v>
      </c>
      <c r="O560" s="164" t="str">
        <f t="shared" si="164"/>
        <v>0.999562109422252+0.0150020309536143i</v>
      </c>
      <c r="P560" s="164" t="str">
        <f t="shared" si="180"/>
        <v>0.86755935238594+8.81014148112123i</v>
      </c>
      <c r="Q560" s="164" t="str">
        <f t="shared" si="165"/>
        <v>0.972599404183926-9.79825781357934i</v>
      </c>
      <c r="R560" s="164" t="str">
        <f t="shared" si="166"/>
        <v>280-118.387593267597i</v>
      </c>
      <c r="S560" s="164" t="str">
        <f t="shared" si="167"/>
        <v>-390679.057783069i</v>
      </c>
      <c r="T560" s="164" t="str">
        <f t="shared" si="176"/>
        <v>279.830236483592-118.552222910746i</v>
      </c>
      <c r="U560" s="164" t="str">
        <f t="shared" si="168"/>
        <v>-0.496826529527002+0.210484364436833i</v>
      </c>
    </row>
    <row r="561" spans="2:21" x14ac:dyDescent="0.2">
      <c r="B561" s="164">
        <f t="shared" si="177"/>
        <v>3.6149999999999443</v>
      </c>
      <c r="C561" s="164">
        <f t="shared" si="178"/>
        <v>4120.9751909727793</v>
      </c>
      <c r="D561" s="164">
        <f t="shared" si="169"/>
        <v>4.1209751909727794</v>
      </c>
      <c r="E561" s="164">
        <f t="shared" si="170"/>
        <v>19.766885774666186</v>
      </c>
      <c r="F561" s="164">
        <f t="shared" si="171"/>
        <v>-84.414291632451665</v>
      </c>
      <c r="G561" s="164">
        <f t="shared" si="172"/>
        <v>-5.3739958012580358</v>
      </c>
      <c r="H561" s="164">
        <f t="shared" si="173"/>
        <v>157.27486570479684</v>
      </c>
      <c r="I561" s="164">
        <f t="shared" si="174"/>
        <v>14.392889973408149</v>
      </c>
      <c r="J561" s="164">
        <f t="shared" si="175"/>
        <v>72.860574072345173</v>
      </c>
      <c r="K561" s="164" t="str">
        <f t="shared" si="161"/>
        <v>1+0.00119262470652017i</v>
      </c>
      <c r="L561" s="164" t="str">
        <f t="shared" si="162"/>
        <v>1-0.000401535401777666i</v>
      </c>
      <c r="M561" s="164" t="str">
        <f t="shared" si="179"/>
        <v>1.00000047888104+0.000791089304742504i</v>
      </c>
      <c r="N561" s="164" t="str">
        <f t="shared" si="163"/>
        <v>1+8.90087997661569i</v>
      </c>
      <c r="O561" s="164" t="str">
        <f t="shared" si="164"/>
        <v>0.999551909640405+0.0151757462848473i</v>
      </c>
      <c r="P561" s="164" t="str">
        <f t="shared" si="180"/>
        <v>0.864474413403408+8.9120673243911i</v>
      </c>
      <c r="Q561" s="164" t="str">
        <f t="shared" si="165"/>
        <v>0.947571009895273-9.68896129591448i</v>
      </c>
      <c r="R561" s="164" t="str">
        <f t="shared" si="166"/>
        <v>280-117.03242169367i</v>
      </c>
      <c r="S561" s="164" t="str">
        <f t="shared" si="167"/>
        <v>-386206.991589109i</v>
      </c>
      <c r="T561" s="164" t="str">
        <f t="shared" si="176"/>
        <v>279.830233137545-117.199783476869i</v>
      </c>
      <c r="U561" s="164" t="str">
        <f t="shared" si="168"/>
        <v>-0.49682652358624+0.208083166486346i</v>
      </c>
    </row>
    <row r="562" spans="2:21" x14ac:dyDescent="0.2">
      <c r="B562" s="164">
        <f t="shared" si="177"/>
        <v>3.6199999999999442</v>
      </c>
      <c r="C562" s="164">
        <f t="shared" si="178"/>
        <v>4168.6938347028245</v>
      </c>
      <c r="D562" s="164">
        <f t="shared" si="169"/>
        <v>4.1686938347028244</v>
      </c>
      <c r="E562" s="164">
        <f t="shared" si="170"/>
        <v>19.668185717011422</v>
      </c>
      <c r="F562" s="164">
        <f t="shared" si="171"/>
        <v>-84.496623195517245</v>
      </c>
      <c r="G562" s="164">
        <f t="shared" si="172"/>
        <v>-5.3887228643591136</v>
      </c>
      <c r="H562" s="164">
        <f t="shared" si="173"/>
        <v>157.50814418175921</v>
      </c>
      <c r="I562" s="164">
        <f t="shared" si="174"/>
        <v>14.279462852652308</v>
      </c>
      <c r="J562" s="164">
        <f t="shared" si="175"/>
        <v>73.011520986241962</v>
      </c>
      <c r="K562" s="164" t="str">
        <f t="shared" si="161"/>
        <v>1+0.00120643464975855i</v>
      </c>
      <c r="L562" s="164" t="str">
        <f t="shared" si="162"/>
        <v>1-0.000406184962596281i</v>
      </c>
      <c r="M562" s="164" t="str">
        <f t="shared" si="179"/>
        <v>1.00000049003561+0.000800249687162269i</v>
      </c>
      <c r="N562" s="164" t="str">
        <f t="shared" si="163"/>
        <v>1+9.00394730917776i</v>
      </c>
      <c r="O562" s="164" t="str">
        <f t="shared" si="164"/>
        <v>0.999541472275118+0.0153514731448125i</v>
      </c>
      <c r="P562" s="164" t="str">
        <f t="shared" si="180"/>
        <v>0.861317616960969+9.01517022284794i</v>
      </c>
      <c r="Q562" s="164" t="str">
        <f t="shared" si="165"/>
        <v>0.923098185268963-9.58082258833086i</v>
      </c>
      <c r="R562" s="164" t="str">
        <f t="shared" si="166"/>
        <v>280-115.692762640473i</v>
      </c>
      <c r="S562" s="164" t="str">
        <f t="shared" si="167"/>
        <v>-381786.116713561i</v>
      </c>
      <c r="T562" s="164" t="str">
        <f t="shared" si="176"/>
        <v>279.830229713555-115.862878747232i</v>
      </c>
      <c r="U562" s="164" t="str">
        <f t="shared" si="168"/>
        <v>-0.496826517507093+0.205709549733988i</v>
      </c>
    </row>
    <row r="563" spans="2:21" x14ac:dyDescent="0.2">
      <c r="B563" s="164">
        <f t="shared" si="177"/>
        <v>3.624999999999944</v>
      </c>
      <c r="C563" s="164">
        <f t="shared" si="178"/>
        <v>4216.9650342852792</v>
      </c>
      <c r="D563" s="164">
        <f t="shared" si="169"/>
        <v>4.2169650342852796</v>
      </c>
      <c r="E563" s="164">
        <f t="shared" si="170"/>
        <v>19.569459517034858</v>
      </c>
      <c r="F563" s="164">
        <f t="shared" si="171"/>
        <v>-84.578252787993975</v>
      </c>
      <c r="G563" s="164">
        <f t="shared" si="172"/>
        <v>-5.4031631101022271</v>
      </c>
      <c r="H563" s="164">
        <f t="shared" si="173"/>
        <v>157.73951854160694</v>
      </c>
      <c r="I563" s="164">
        <f t="shared" si="174"/>
        <v>14.166296406932631</v>
      </c>
      <c r="J563" s="164">
        <f t="shared" si="175"/>
        <v>73.161265753612966</v>
      </c>
      <c r="K563" s="164" t="str">
        <f t="shared" si="161"/>
        <v>1+0.00122040450460298i</v>
      </c>
      <c r="L563" s="164" t="str">
        <f t="shared" si="162"/>
        <v>1-0.000410888362791722i</v>
      </c>
      <c r="M563" s="164" t="str">
        <f t="shared" si="179"/>
        <v>1.00000050145001+0.000809516141811258i</v>
      </c>
      <c r="N563" s="164" t="str">
        <f t="shared" si="163"/>
        <v>1+9.1082081052029i</v>
      </c>
      <c r="O563" s="164" t="str">
        <f t="shared" si="164"/>
        <v>0.999530791792362+0.0155292348259149i</v>
      </c>
      <c r="P563" s="164" t="str">
        <f t="shared" si="180"/>
        <v>0.858087289283365+9.11946369402898i</v>
      </c>
      <c r="Q563" s="164" t="str">
        <f t="shared" si="165"/>
        <v>0.899168902267803-9.47383154597653i</v>
      </c>
      <c r="R563" s="164" t="str">
        <f t="shared" si="166"/>
        <v>280-114.36843853765i</v>
      </c>
      <c r="S563" s="164" t="str">
        <f t="shared" si="167"/>
        <v>-377415.847174247i</v>
      </c>
      <c r="T563" s="164" t="str">
        <f t="shared" si="176"/>
        <v>279.830226209811-114.541331516558i</v>
      </c>
      <c r="U563" s="164" t="str">
        <f t="shared" si="168"/>
        <v>-0.496826511286347+0.203363199559423i</v>
      </c>
    </row>
    <row r="564" spans="2:21" x14ac:dyDescent="0.2">
      <c r="B564" s="164">
        <f t="shared" si="177"/>
        <v>3.6299999999999439</v>
      </c>
      <c r="C564" s="164">
        <f t="shared" si="178"/>
        <v>4265.7951880153769</v>
      </c>
      <c r="D564" s="164">
        <f t="shared" si="169"/>
        <v>4.2657951880153773</v>
      </c>
      <c r="E564" s="164">
        <f t="shared" si="170"/>
        <v>19.470707827224512</v>
      </c>
      <c r="F564" s="164">
        <f t="shared" si="171"/>
        <v>-84.659190333937701</v>
      </c>
      <c r="G564" s="164">
        <f t="shared" si="172"/>
        <v>-5.4173211970276771</v>
      </c>
      <c r="H564" s="164">
        <f t="shared" si="173"/>
        <v>157.96898907516294</v>
      </c>
      <c r="I564" s="164">
        <f t="shared" si="174"/>
        <v>14.053386630196835</v>
      </c>
      <c r="J564" s="164">
        <f t="shared" si="175"/>
        <v>73.309798741225237</v>
      </c>
      <c r="K564" s="164" t="str">
        <f t="shared" si="161"/>
        <v>1+0.0012345361227426i</v>
      </c>
      <c r="L564" s="164" t="str">
        <f t="shared" si="162"/>
        <v>1-0.000415646225794594i</v>
      </c>
      <c r="M564" s="164" t="str">
        <f t="shared" si="179"/>
        <v>1.00000051313028+0.000818889896948006i</v>
      </c>
      <c r="N564" s="164" t="str">
        <f t="shared" si="163"/>
        <v>1+9.21367618434673i</v>
      </c>
      <c r="O564" s="164" t="str">
        <f t="shared" si="164"/>
        <v>0.999519862529203+0.0157090548902728i</v>
      </c>
      <c r="P564" s="164" t="str">
        <f t="shared" si="180"/>
        <v>0.854781717608101+9.22496140805711i</v>
      </c>
      <c r="Q564" s="164" t="str">
        <f t="shared" si="165"/>
        <v>0.875771379406887-9.36797803962379i</v>
      </c>
      <c r="R564" s="164" t="str">
        <f t="shared" si="166"/>
        <v>280-113.059273847476i</v>
      </c>
      <c r="S564" s="164" t="str">
        <f t="shared" si="167"/>
        <v>-373095.603696671i</v>
      </c>
      <c r="T564" s="164" t="str">
        <f t="shared" si="176"/>
        <v>279.830222624456-113.234966615189i</v>
      </c>
      <c r="U564" s="164" t="str">
        <f t="shared" si="168"/>
        <v>-0.496826504920703+0.201043804956471i</v>
      </c>
    </row>
    <row r="565" spans="2:21" x14ac:dyDescent="0.2">
      <c r="B565" s="164">
        <f t="shared" si="177"/>
        <v>3.6349999999999438</v>
      </c>
      <c r="C565" s="164">
        <f t="shared" si="178"/>
        <v>4315.1907682770961</v>
      </c>
      <c r="D565" s="164">
        <f t="shared" si="169"/>
        <v>4.3151907682770965</v>
      </c>
      <c r="E565" s="164">
        <f t="shared" si="170"/>
        <v>19.371931287568856</v>
      </c>
      <c r="F565" s="164">
        <f t="shared" si="171"/>
        <v>-84.739445696227833</v>
      </c>
      <c r="G565" s="164">
        <f t="shared" si="172"/>
        <v>-5.4312017440800853</v>
      </c>
      <c r="H565" s="164">
        <f t="shared" si="173"/>
        <v>158.1965565608534</v>
      </c>
      <c r="I565" s="164">
        <f t="shared" si="174"/>
        <v>13.940729543488771</v>
      </c>
      <c r="J565" s="164">
        <f t="shared" si="175"/>
        <v>73.457110864625562</v>
      </c>
      <c r="K565" s="164" t="str">
        <f t="shared" si="161"/>
        <v>1+0.00124883137730809i</v>
      </c>
      <c r="L565" s="164" t="str">
        <f t="shared" si="162"/>
        <v>1-0.000420459182254482i</v>
      </c>
      <c r="M565" s="164" t="str">
        <f t="shared" si="179"/>
        <v>1.00000052508262+0.000828372195053608i</v>
      </c>
      <c r="N565" s="164" t="str">
        <f t="shared" si="163"/>
        <v>1+9.32036552628889i</v>
      </c>
      <c r="O565" s="164" t="str">
        <f t="shared" si="164"/>
        <v>0.999508678690802+0.0158909571728409i</v>
      </c>
      <c r="P565" s="164" t="str">
        <f t="shared" si="180"/>
        <v>0.851399149277323+9.33167718926915i</v>
      </c>
      <c r="Q565" s="164" t="str">
        <f t="shared" si="165"/>
        <v>0.852894077314558-9.26325195865003i</v>
      </c>
      <c r="R565" s="164" t="str">
        <f t="shared" si="166"/>
        <v>280-111.765095041589i</v>
      </c>
      <c r="S565" s="164" t="str">
        <f t="shared" si="167"/>
        <v>-368824.813637244i</v>
      </c>
      <c r="T565" s="164" t="str">
        <f t="shared" si="176"/>
        <v>279.830218955585-111.943610885868i</v>
      </c>
      <c r="U565" s="164" t="str">
        <f t="shared" si="168"/>
        <v>-0.496826498406781+0.19875105849188i</v>
      </c>
    </row>
    <row r="566" spans="2:21" x14ac:dyDescent="0.2">
      <c r="B566" s="164">
        <f t="shared" si="177"/>
        <v>3.6399999999999437</v>
      </c>
      <c r="C566" s="164">
        <f t="shared" si="178"/>
        <v>4365.1583224010965</v>
      </c>
      <c r="D566" s="164">
        <f t="shared" si="169"/>
        <v>4.3651583224010961</v>
      </c>
      <c r="E566" s="164">
        <f t="shared" si="170"/>
        <v>19.273130525851062</v>
      </c>
      <c r="F566" s="164">
        <f t="shared" si="171"/>
        <v>-84.819028676907195</v>
      </c>
      <c r="G566" s="164">
        <f t="shared" si="172"/>
        <v>-5.4448093294852615</v>
      </c>
      <c r="H566" s="164">
        <f t="shared" si="173"/>
        <v>158.42222225237666</v>
      </c>
      <c r="I566" s="164">
        <f t="shared" si="174"/>
        <v>13.828321196365801</v>
      </c>
      <c r="J566" s="164">
        <f t="shared" si="175"/>
        <v>73.603193575469462</v>
      </c>
      <c r="K566" s="164" t="str">
        <f t="shared" si="161"/>
        <v>1+0.00126329216311996i</v>
      </c>
      <c r="L566" s="164" t="str">
        <f t="shared" si="162"/>
        <v>1-0.000425327870123552i</v>
      </c>
      <c r="M566" s="164" t="str">
        <f t="shared" si="179"/>
        <v>1.00000053731337+0.000837964292996408i</v>
      </c>
      <c r="N566" s="164" t="str">
        <f t="shared" si="163"/>
        <v>1+9.42829027258609i</v>
      </c>
      <c r="O566" s="164" t="str">
        <f t="shared" si="164"/>
        <v>0.99949723434734+0.0160749657845698i</v>
      </c>
      <c r="P566" s="164" t="str">
        <f t="shared" si="180"/>
        <v>0.847937790808526+9.43962501785829i</v>
      </c>
      <c r="Q566" s="164" t="str">
        <f t="shared" si="165"/>
        <v>0.830525694344625-9.15964321388991i</v>
      </c>
      <c r="R566" s="164" t="str">
        <f t="shared" si="166"/>
        <v>280-110.48573057799i</v>
      </c>
      <c r="S566" s="164" t="str">
        <f t="shared" si="167"/>
        <v>-364602.910907365i</v>
      </c>
      <c r="T566" s="164" t="str">
        <f t="shared" si="176"/>
        <v>279.830215201257-110.667093160787i</v>
      </c>
      <c r="U566" s="164" t="str">
        <f t="shared" si="168"/>
        <v>-0.496826491741133+0.196484656264582i</v>
      </c>
    </row>
    <row r="567" spans="2:21" x14ac:dyDescent="0.2">
      <c r="B567" s="164">
        <f t="shared" si="177"/>
        <v>3.6449999999999436</v>
      </c>
      <c r="C567" s="164">
        <f t="shared" si="178"/>
        <v>4415.7044735325553</v>
      </c>
      <c r="D567" s="164">
        <f t="shared" si="169"/>
        <v>4.4157044735325552</v>
      </c>
      <c r="E567" s="164">
        <f t="shared" si="170"/>
        <v>19.174306157939434</v>
      </c>
      <c r="F567" s="164">
        <f t="shared" si="171"/>
        <v>-84.897949017546154</v>
      </c>
      <c r="G567" s="164">
        <f t="shared" si="172"/>
        <v>-5.4581484896957155</v>
      </c>
      <c r="H567" s="164">
        <f t="shared" si="173"/>
        <v>158.64598786637231</v>
      </c>
      <c r="I567" s="164">
        <f t="shared" si="174"/>
        <v>13.716157668243717</v>
      </c>
      <c r="J567" s="164">
        <f t="shared" si="175"/>
        <v>73.748038848826155</v>
      </c>
      <c r="K567" s="164" t="str">
        <f t="shared" si="161"/>
        <v>1+0.0012779203969397i</v>
      </c>
      <c r="L567" s="164" t="str">
        <f t="shared" si="162"/>
        <v>1-0.000430252934741107i</v>
      </c>
      <c r="M567" s="164" t="str">
        <f t="shared" si="179"/>
        <v>1.000000549829+0.000847667462198593i</v>
      </c>
      <c r="N567" s="164" t="str">
        <f t="shared" si="163"/>
        <v>1+9.53746472854655i</v>
      </c>
      <c r="O567" s="164" t="str">
        <f t="shared" si="164"/>
        <v>0.999485523430873+0.0162611051156017i</v>
      </c>
      <c r="P567" s="164" t="str">
        <f t="shared" si="180"/>
        <v>0.844395806943634+9.54881903153044i</v>
      </c>
      <c r="Q567" s="164" t="str">
        <f t="shared" si="165"/>
        <v>0.80865516224076-9.05714174036476i</v>
      </c>
      <c r="R567" s="164" t="str">
        <f t="shared" si="166"/>
        <v>280-109.221010878304i</v>
      </c>
      <c r="S567" s="164" t="str">
        <f t="shared" si="167"/>
        <v>-360429.335898405i</v>
      </c>
      <c r="T567" s="164" t="str">
        <f t="shared" si="176"/>
        <v>279.830211359479-109.405244238899i</v>
      </c>
      <c r="U567" s="164" t="str">
        <f t="shared" si="168"/>
        <v>-0.496826484920222+0.194244297865407i</v>
      </c>
    </row>
    <row r="568" spans="2:21" x14ac:dyDescent="0.2">
      <c r="B568" s="164">
        <f t="shared" si="177"/>
        <v>3.6499999999999435</v>
      </c>
      <c r="C568" s="164">
        <f t="shared" si="178"/>
        <v>4466.835921509055</v>
      </c>
      <c r="D568" s="164">
        <f t="shared" si="169"/>
        <v>4.4668359215090554</v>
      </c>
      <c r="E568" s="164">
        <f t="shared" si="170"/>
        <v>19.075458788073188</v>
      </c>
      <c r="F568" s="164">
        <f t="shared" si="171"/>
        <v>-84.976216399628854</v>
      </c>
      <c r="G568" s="164">
        <f t="shared" si="172"/>
        <v>-5.4712237184023476</v>
      </c>
      <c r="H568" s="164">
        <f t="shared" si="173"/>
        <v>158.86785557010552</v>
      </c>
      <c r="I568" s="164">
        <f t="shared" si="174"/>
        <v>13.604235069670841</v>
      </c>
      <c r="J568" s="164">
        <f t="shared" si="175"/>
        <v>73.891639170476665</v>
      </c>
      <c r="K568" s="164" t="str">
        <f t="shared" si="161"/>
        <v>1+0.00129271801772385i</v>
      </c>
      <c r="L568" s="164" t="str">
        <f t="shared" si="162"/>
        <v>1-0.000435235028919129i</v>
      </c>
      <c r="M568" s="164" t="str">
        <f t="shared" si="179"/>
        <v>1.00000056263616+0.000857482988804721i</v>
      </c>
      <c r="N568" s="164" t="str">
        <f t="shared" si="163"/>
        <v>1+9.64790336512615i</v>
      </c>
      <c r="O568" s="164" t="str">
        <f t="shared" si="164"/>
        <v>0.99947353973212+0.0164493998385032i</v>
      </c>
      <c r="P568" s="164" t="str">
        <f t="shared" si="180"/>
        <v>0.840771319675919+9.65927352717457i</v>
      </c>
      <c r="Q568" s="164" t="str">
        <f t="shared" si="165"/>
        <v>0.787271641853948-8.95573749989188i</v>
      </c>
      <c r="R568" s="164" t="str">
        <f t="shared" si="166"/>
        <v>280-107.970768305307i</v>
      </c>
      <c r="S568" s="164" t="str">
        <f t="shared" si="167"/>
        <v>-356303.535407513i</v>
      </c>
      <c r="T568" s="164" t="str">
        <f t="shared" si="176"/>
        <v>279.830207428215-108.157896863493i</v>
      </c>
      <c r="U568" s="164" t="str">
        <f t="shared" si="168"/>
        <v>-0.496826477940432+0.192029686337271i</v>
      </c>
    </row>
    <row r="569" spans="2:21" x14ac:dyDescent="0.2">
      <c r="B569" s="164">
        <f t="shared" si="177"/>
        <v>3.6549999999999434</v>
      </c>
      <c r="C569" s="164">
        <f t="shared" si="178"/>
        <v>4518.5594437486407</v>
      </c>
      <c r="D569" s="164">
        <f t="shared" si="169"/>
        <v>4.5185594437486403</v>
      </c>
      <c r="E569" s="164">
        <f t="shared" si="170"/>
        <v>18.976589009143584</v>
      </c>
      <c r="F569" s="164">
        <f t="shared" si="171"/>
        <v>-85.053840444961878</v>
      </c>
      <c r="G569" s="164">
        <f t="shared" si="172"/>
        <v>-5.4840394656118905</v>
      </c>
      <c r="H569" s="164">
        <f t="shared" si="173"/>
        <v>159.08782796918243</v>
      </c>
      <c r="I569" s="164">
        <f t="shared" si="174"/>
        <v>13.492549543531695</v>
      </c>
      <c r="J569" s="164">
        <f t="shared" si="175"/>
        <v>74.033987524220549</v>
      </c>
      <c r="K569" s="164" t="str">
        <f t="shared" si="161"/>
        <v>1+0.00130768698688103i</v>
      </c>
      <c r="L569" s="164" t="str">
        <f t="shared" si="162"/>
        <v>1-0.000440274813028804i</v>
      </c>
      <c r="M569" s="164" t="str">
        <f t="shared" si="179"/>
        <v>1.00000057574164+0.000867412173852226i</v>
      </c>
      <c r="N569" s="164" t="str">
        <f t="shared" si="163"/>
        <v>1+9.75962082084654i</v>
      </c>
      <c r="O569" s="164" t="str">
        <f t="shared" si="164"/>
        <v>0.999461276897164+0.0166398749115359i</v>
      </c>
      <c r="P569" s="164" t="str">
        <f t="shared" si="180"/>
        <v>0.837062407254256+9.77100296254697i</v>
      </c>
      <c r="Q569" s="164" t="str">
        <f t="shared" si="165"/>
        <v>0.766364518913493-8.85542048357753i</v>
      </c>
      <c r="R569" s="164" t="str">
        <f t="shared" si="166"/>
        <v>280-106.734837140699i</v>
      </c>
      <c r="S569" s="164" t="str">
        <f t="shared" si="167"/>
        <v>-352224.962564306i</v>
      </c>
      <c r="T569" s="164" t="str">
        <f t="shared" si="176"/>
        <v>279.83020340538-106.924885700019i</v>
      </c>
      <c r="U569" s="164" t="str">
        <f t="shared" si="168"/>
        <v>-0.496826470798062+0.189840528135803i</v>
      </c>
    </row>
    <row r="570" spans="2:21" x14ac:dyDescent="0.2">
      <c r="B570" s="164">
        <f t="shared" si="177"/>
        <v>3.6599999999999433</v>
      </c>
      <c r="C570" s="164">
        <f t="shared" si="178"/>
        <v>4570.8818961481602</v>
      </c>
      <c r="D570" s="164">
        <f t="shared" si="169"/>
        <v>4.5708818961481601</v>
      </c>
      <c r="E570" s="164">
        <f t="shared" si="170"/>
        <v>18.87769740297102</v>
      </c>
      <c r="F570" s="164">
        <f t="shared" si="171"/>
        <v>-85.130830716103887</v>
      </c>
      <c r="G570" s="164">
        <f t="shared" si="172"/>
        <v>-5.496600136788075</v>
      </c>
      <c r="H570" s="164">
        <f t="shared" si="173"/>
        <v>159.305908095305</v>
      </c>
      <c r="I570" s="164">
        <f t="shared" si="174"/>
        <v>13.381097266182945</v>
      </c>
      <c r="J570" s="164">
        <f t="shared" si="175"/>
        <v>74.175077379201113</v>
      </c>
      <c r="K570" s="164" t="str">
        <f t="shared" si="161"/>
        <v>1+0.00132282928853188i</v>
      </c>
      <c r="L570" s="164" t="str">
        <f t="shared" si="162"/>
        <v>1-0.000445372955088056i</v>
      </c>
      <c r="M570" s="164" t="str">
        <f t="shared" si="179"/>
        <v>1.00000058915239+0.000877456333443824i</v>
      </c>
      <c r="N570" s="164" t="str">
        <f t="shared" si="163"/>
        <v>1+9.87263190373549i</v>
      </c>
      <c r="O570" s="164" t="str">
        <f t="shared" si="164"/>
        <v>0.999448728424088+0.0168325555819645i</v>
      </c>
      <c r="P570" s="164" t="str">
        <f t="shared" si="180"/>
        <v>0.833267103164184+9.88402195796948i</v>
      </c>
      <c r="Q570" s="164" t="str">
        <f t="shared" si="165"/>
        <v>0.74592339985228-8.75618071419772i</v>
      </c>
      <c r="R570" s="164" t="str">
        <f t="shared" si="166"/>
        <v>280-105.513053563142i</v>
      </c>
      <c r="S570" s="164" t="str">
        <f t="shared" si="167"/>
        <v>-348193.076758368i</v>
      </c>
      <c r="T570" s="164" t="str">
        <f t="shared" si="176"/>
        <v>279.830199288841-105.706047314179i</v>
      </c>
      <c r="U570" s="164" t="str">
        <f t="shared" si="168"/>
        <v>-0.496826463489324+0.187676533090448i</v>
      </c>
    </row>
    <row r="571" spans="2:21" x14ac:dyDescent="0.2">
      <c r="B571" s="164">
        <f t="shared" si="177"/>
        <v>3.6649999999999432</v>
      </c>
      <c r="C571" s="164">
        <f t="shared" si="178"/>
        <v>4623.8102139920056</v>
      </c>
      <c r="D571" s="164">
        <f t="shared" si="169"/>
        <v>4.6238102139920052</v>
      </c>
      <c r="E571" s="164">
        <f t="shared" si="170"/>
        <v>18.778784540577849</v>
      </c>
      <c r="F571" s="164">
        <f t="shared" si="171"/>
        <v>-85.207196716815602</v>
      </c>
      <c r="G571" s="164">
        <f t="shared" si="172"/>
        <v>-5.5089100920553804</v>
      </c>
      <c r="H571" s="164">
        <f t="shared" si="173"/>
        <v>159.52209939408394</v>
      </c>
      <c r="I571" s="164">
        <f t="shared" si="174"/>
        <v>13.269874448522469</v>
      </c>
      <c r="J571" s="164">
        <f t="shared" si="175"/>
        <v>74.314902677268336</v>
      </c>
      <c r="K571" s="164" t="str">
        <f t="shared" si="161"/>
        <v>1+0.00133814692977209i</v>
      </c>
      <c r="L571" s="164" t="str">
        <f t="shared" si="162"/>
        <v>1-0.000450530130850094i</v>
      </c>
      <c r="M571" s="164" t="str">
        <f t="shared" si="179"/>
        <v>1.00000060287551+0.000887616798921996i</v>
      </c>
      <c r="N571" s="164" t="str">
        <f t="shared" si="163"/>
        <v>1+9.98695159328961i</v>
      </c>
      <c r="O571" s="164" t="str">
        <f t="shared" si="164"/>
        <v>0.999435887659526+0.0170274673894031i</v>
      </c>
      <c r="P571" s="164" t="str">
        <f t="shared" si="180"/>
        <v>0.82938339508524+9.99834529804152i</v>
      </c>
      <c r="Q571" s="164" t="str">
        <f t="shared" si="165"/>
        <v>0.725938107686765-8.65800824847005i</v>
      </c>
      <c r="R571" s="164" t="str">
        <f t="shared" si="166"/>
        <v>280-104.305255626547i</v>
      </c>
      <c r="S571" s="164" t="str">
        <f t="shared" si="167"/>
        <v>-344207.343567606i</v>
      </c>
      <c r="T571" s="164" t="str">
        <f t="shared" si="176"/>
        <v>279.830195076416-104.501220150259i</v>
      </c>
      <c r="U571" s="164" t="str">
        <f t="shared" si="168"/>
        <v>-0.496826456010345+0.185537414365994i</v>
      </c>
    </row>
    <row r="572" spans="2:21" x14ac:dyDescent="0.2">
      <c r="B572" s="164">
        <f t="shared" si="177"/>
        <v>3.6699999999999431</v>
      </c>
      <c r="C572" s="164">
        <f t="shared" si="178"/>
        <v>4677.3514128713696</v>
      </c>
      <c r="D572" s="164">
        <f t="shared" si="169"/>
        <v>4.6773514128713698</v>
      </c>
      <c r="E572" s="164">
        <f t="shared" si="170"/>
        <v>18.679850982457214</v>
      </c>
      <c r="F572" s="164">
        <f t="shared" si="171"/>
        <v>-85.282947892529478</v>
      </c>
      <c r="G572" s="164">
        <f t="shared" si="172"/>
        <v>-5.5209736454637612</v>
      </c>
      <c r="H572" s="164">
        <f t="shared" si="173"/>
        <v>159.73640571291514</v>
      </c>
      <c r="I572" s="164">
        <f t="shared" si="174"/>
        <v>13.158877336993452</v>
      </c>
      <c r="J572" s="164">
        <f t="shared" si="175"/>
        <v>74.453457820385665</v>
      </c>
      <c r="K572" s="164" t="str">
        <f t="shared" si="161"/>
        <v>1+0.00135364194093841i</v>
      </c>
      <c r="L572" s="164" t="str">
        <f t="shared" si="162"/>
        <v>1-0.000455747023892978i</v>
      </c>
      <c r="M572" s="164" t="str">
        <f t="shared" si="179"/>
        <v>1.00000061691829+0.000897894917045432i</v>
      </c>
      <c r="N572" s="164" t="str">
        <f t="shared" si="163"/>
        <v>1+10.1025950424599i</v>
      </c>
      <c r="O572" s="164" t="str">
        <f t="shared" si="164"/>
        <v>0.999422747795134+0.0172246361692005i</v>
      </c>
      <c r="P572" s="164" t="str">
        <f t="shared" si="180"/>
        <v>0.825409223823994+10.113987933366i</v>
      </c>
      <c r="Q572" s="164" t="str">
        <f t="shared" si="165"/>
        <v>0.706398677952104-8.56089317922031i</v>
      </c>
      <c r="R572" s="164" t="str">
        <f t="shared" si="166"/>
        <v>280-103.111283238607i</v>
      </c>
      <c r="S572" s="164" t="str">
        <f t="shared" si="167"/>
        <v>-340267.234687402i</v>
      </c>
      <c r="T572" s="164" t="str">
        <f t="shared" si="176"/>
        <v>279.830190765871-103.310244509719i</v>
      </c>
      <c r="U572" s="164" t="str">
        <f t="shared" si="168"/>
        <v>-0.496826448357158+0.183422888424566i</v>
      </c>
    </row>
    <row r="573" spans="2:21" x14ac:dyDescent="0.2">
      <c r="B573" s="164">
        <f t="shared" si="177"/>
        <v>3.674999999999943</v>
      </c>
      <c r="C573" s="164">
        <f t="shared" si="178"/>
        <v>4731.5125896141844</v>
      </c>
      <c r="D573" s="164">
        <f t="shared" si="169"/>
        <v>4.7315125896141845</v>
      </c>
      <c r="E573" s="164">
        <f t="shared" si="170"/>
        <v>18.580897278837035</v>
      </c>
      <c r="F573" s="164">
        <f t="shared" si="171"/>
        <v>-85.358093630838155</v>
      </c>
      <c r="G573" s="164">
        <f t="shared" si="172"/>
        <v>-5.5327950643128752</v>
      </c>
      <c r="H573" s="164">
        <f t="shared" si="173"/>
        <v>159.94883128893784</v>
      </c>
      <c r="I573" s="164">
        <f t="shared" si="174"/>
        <v>13.04810221452416</v>
      </c>
      <c r="J573" s="164">
        <f t="shared" si="175"/>
        <v>74.590737658099684</v>
      </c>
      <c r="K573" s="164" t="str">
        <f t="shared" si="161"/>
        <v>1+0.00136931637587779i</v>
      </c>
      <c r="L573" s="164" t="str">
        <f t="shared" si="162"/>
        <v>1-0.000461024325710232i</v>
      </c>
      <c r="M573" s="164" t="str">
        <f t="shared" si="179"/>
        <v>1.00000063128816+0.000908292050167558i</v>
      </c>
      <c r="N573" s="164" t="str">
        <f t="shared" si="163"/>
        <v>1+10.2195775796604i</v>
      </c>
      <c r="O573" s="164" t="str">
        <f t="shared" si="164"/>
        <v>0.999409301863982+0.0174240880558652i</v>
      </c>
      <c r="P573" s="164" t="str">
        <f t="shared" si="180"/>
        <v>0.821342482222233+10.2309649822891i</v>
      </c>
      <c r="Q573" s="164" t="str">
        <f t="shared" si="165"/>
        <v>0.687295354692701-8.46482563744618i</v>
      </c>
      <c r="R573" s="164" t="str">
        <f t="shared" si="166"/>
        <v>280-101.930978139573i</v>
      </c>
      <c r="S573" s="164" t="str">
        <f t="shared" si="167"/>
        <v>-336372.22786059i</v>
      </c>
      <c r="T573" s="164" t="str">
        <f t="shared" si="176"/>
        <v>279.83018635492-102.132962530022i</v>
      </c>
      <c r="U573" s="164" t="str">
        <f t="shared" si="168"/>
        <v>-0.496826440525705+0.181332674988028i</v>
      </c>
    </row>
    <row r="574" spans="2:21" x14ac:dyDescent="0.2">
      <c r="B574" s="164">
        <f t="shared" si="177"/>
        <v>3.6799999999999429</v>
      </c>
      <c r="C574" s="164">
        <f t="shared" si="178"/>
        <v>4786.3009232257564</v>
      </c>
      <c r="D574" s="164">
        <f t="shared" si="169"/>
        <v>4.7863009232257561</v>
      </c>
      <c r="E574" s="164">
        <f t="shared" si="170"/>
        <v>18.481923969941299</v>
      </c>
      <c r="F574" s="164">
        <f t="shared" si="171"/>
        <v>-85.432643262000781</v>
      </c>
      <c r="G574" s="164">
        <f t="shared" si="172"/>
        <v>-5.5443785685341016</v>
      </c>
      <c r="H574" s="164">
        <f t="shared" si="173"/>
        <v>160.15938073707855</v>
      </c>
      <c r="I574" s="164">
        <f t="shared" si="174"/>
        <v>12.937545401407197</v>
      </c>
      <c r="J574" s="164">
        <f t="shared" si="175"/>
        <v>74.726737475077769</v>
      </c>
      <c r="K574" s="164" t="str">
        <f t="shared" si="161"/>
        <v>1+0.00138517231221959i</v>
      </c>
      <c r="L574" s="164" t="str">
        <f t="shared" si="162"/>
        <v>1-0.000466362735802494i</v>
      </c>
      <c r="M574" s="164" t="str">
        <f t="shared" si="179"/>
        <v>1.00000064599275+0.000918809576417096i</v>
      </c>
      <c r="N574" s="164" t="str">
        <f t="shared" si="163"/>
        <v>1+10.3379147107995i</v>
      </c>
      <c r="O574" s="164" t="str">
        <f t="shared" si="164"/>
        <v>0.999395542736859+0.0176258494865285i</v>
      </c>
      <c r="P574" s="164" t="str">
        <f t="shared" si="180"/>
        <v>0.817181014039738+10.3492917326534i</v>
      </c>
      <c r="Q574" s="164" t="str">
        <f t="shared" si="165"/>
        <v>0.668618586508664-8.36979579428352i</v>
      </c>
      <c r="R574" s="164" t="str">
        <f t="shared" si="166"/>
        <v>280-100.764183881283i</v>
      </c>
      <c r="S574" s="164" t="str">
        <f t="shared" si="167"/>
        <v>-332521.806808235i</v>
      </c>
      <c r="T574" s="164" t="str">
        <f t="shared" si="176"/>
        <v>279.830181841226-100.96921816371i</v>
      </c>
      <c r="U574" s="164" t="str">
        <f t="shared" si="168"/>
        <v>-0.496826432511835+0.179266497000842i</v>
      </c>
    </row>
    <row r="575" spans="2:21" x14ac:dyDescent="0.2">
      <c r="B575" s="164">
        <f t="shared" si="177"/>
        <v>3.6849999999999428</v>
      </c>
      <c r="C575" s="164">
        <f t="shared" si="178"/>
        <v>4841.7236758403587</v>
      </c>
      <c r="D575" s="164">
        <f t="shared" si="169"/>
        <v>4.8417236758403588</v>
      </c>
      <c r="E575" s="164">
        <f t="shared" si="170"/>
        <v>18.382931586245771</v>
      </c>
      <c r="F575" s="164">
        <f t="shared" si="171"/>
        <v>-85.506606059467615</v>
      </c>
      <c r="G575" s="164">
        <f t="shared" si="172"/>
        <v>-5.5557283301290372</v>
      </c>
      <c r="H575" s="164">
        <f t="shared" si="173"/>
        <v>160.36805903819482</v>
      </c>
      <c r="I575" s="164">
        <f t="shared" si="174"/>
        <v>12.827203256116734</v>
      </c>
      <c r="J575" s="164">
        <f t="shared" si="175"/>
        <v>74.861452978727201</v>
      </c>
      <c r="K575" s="164" t="str">
        <f t="shared" si="161"/>
        <v>1+0.00140121185165102i</v>
      </c>
      <c r="L575" s="164" t="str">
        <f t="shared" si="162"/>
        <v>1-0.00047176296177024i</v>
      </c>
      <c r="M575" s="164" t="str">
        <f t="shared" si="179"/>
        <v>1.00000066103985+0.00092944888988078i</v>
      </c>
      <c r="N575" s="164" t="str">
        <f t="shared" si="163"/>
        <v>1+10.4576221213359i</v>
      </c>
      <c r="O575" s="164" t="str">
        <f t="shared" si="164"/>
        <v>0.999381463118495+0.0178299472044496i</v>
      </c>
      <c r="P575" s="164" t="str">
        <f t="shared" si="180"/>
        <v>0.812922612810992+10.4689836435655i</v>
      </c>
      <c r="Q575" s="164" t="str">
        <f t="shared" si="165"/>
        <v>0.650359022657988-8.27579386287542i</v>
      </c>
      <c r="R575" s="164" t="str">
        <f t="shared" si="166"/>
        <v>280-99.6107458064237i</v>
      </c>
      <c r="S575" s="164" t="str">
        <f t="shared" si="167"/>
        <v>-328715.461161198i</v>
      </c>
      <c r="T575" s="164" t="str">
        <f t="shared" si="176"/>
        <v>279.830177222394-99.8188571577231i</v>
      </c>
      <c r="U575" s="164" t="str">
        <f t="shared" si="168"/>
        <v>-0.496826424311298+0.177224080593346i</v>
      </c>
    </row>
    <row r="576" spans="2:21" x14ac:dyDescent="0.2">
      <c r="B576" s="164">
        <f t="shared" si="177"/>
        <v>3.6899999999999427</v>
      </c>
      <c r="C576" s="164">
        <f t="shared" si="178"/>
        <v>4897.7881936838194</v>
      </c>
      <c r="D576" s="164">
        <f t="shared" si="169"/>
        <v>4.8977881936838195</v>
      </c>
      <c r="E576" s="164">
        <f t="shared" si="170"/>
        <v>18.283920648731375</v>
      </c>
      <c r="F576" s="164">
        <f t="shared" si="171"/>
        <v>-85.579991240420654</v>
      </c>
      <c r="G576" s="164">
        <f t="shared" si="172"/>
        <v>-5.5668484726626479</v>
      </c>
      <c r="H576" s="164">
        <f t="shared" si="173"/>
        <v>160.57487152732804</v>
      </c>
      <c r="I576" s="164">
        <f t="shared" si="174"/>
        <v>12.717072176068726</v>
      </c>
      <c r="J576" s="164">
        <f t="shared" si="175"/>
        <v>74.994880286907389</v>
      </c>
      <c r="K576" s="164" t="str">
        <f t="shared" si="161"/>
        <v>1+0.00141743712019564i</v>
      </c>
      <c r="L576" s="164" t="str">
        <f t="shared" si="162"/>
        <v>1-0.000477225719407573i</v>
      </c>
      <c r="M576" s="164" t="str">
        <f t="shared" si="179"/>
        <v>1.00000067643745+0.000940211400788067i</v>
      </c>
      <c r="N576" s="164" t="str">
        <f t="shared" si="163"/>
        <v>1+10.5787156783573i</v>
      </c>
      <c r="O576" s="164" t="str">
        <f t="shared" si="164"/>
        <v>0.999367055543689+0.01803640826256i</v>
      </c>
      <c r="P576" s="164" t="str">
        <f t="shared" si="180"/>
        <v>0.808565020675292+10.5900563471764i</v>
      </c>
      <c r="Q576" s="164" t="str">
        <f t="shared" si="165"/>
        <v>0.632507509215048-8.1828101001503i</v>
      </c>
      <c r="R576" s="164" t="str">
        <f t="shared" si="166"/>
        <v>280-98.4705110280257i</v>
      </c>
      <c r="S576" s="164" t="str">
        <f t="shared" si="167"/>
        <v>-324952.686392485i</v>
      </c>
      <c r="T576" s="164" t="str">
        <f t="shared" si="176"/>
        <v>279.830172495976-98.6817270329488i</v>
      </c>
      <c r="U576" s="164" t="str">
        <f t="shared" si="168"/>
        <v>-0.496826415919747+0.175205155045444i</v>
      </c>
    </row>
    <row r="577" spans="2:21" x14ac:dyDescent="0.2">
      <c r="B577" s="164">
        <f t="shared" si="177"/>
        <v>3.6949999999999426</v>
      </c>
      <c r="C577" s="164">
        <f t="shared" si="178"/>
        <v>4954.5019080472521</v>
      </c>
      <c r="D577" s="164">
        <f t="shared" si="169"/>
        <v>4.9545019080472521</v>
      </c>
      <c r="E577" s="164">
        <f t="shared" si="170"/>
        <v>18.184891669132949</v>
      </c>
      <c r="F577" s="164">
        <f t="shared" si="171"/>
        <v>-85.6528079663304</v>
      </c>
      <c r="G577" s="164">
        <f t="shared" si="172"/>
        <v>-5.5777430708096336</v>
      </c>
      <c r="H577" s="164">
        <f t="shared" si="173"/>
        <v>160.7798238820715</v>
      </c>
      <c r="I577" s="164">
        <f t="shared" si="174"/>
        <v>12.607148598323315</v>
      </c>
      <c r="J577" s="164">
        <f t="shared" si="175"/>
        <v>75.127015915741097</v>
      </c>
      <c r="K577" s="164" t="str">
        <f t="shared" si="161"/>
        <v>1+0.00143385026849523i</v>
      </c>
      <c r="L577" s="164" t="str">
        <f t="shared" si="162"/>
        <v>1-0.0004827517327971i</v>
      </c>
      <c r="M577" s="164" t="str">
        <f t="shared" si="179"/>
        <v>1.0000006921937+0.00095109853569813i</v>
      </c>
      <c r="N577" s="164" t="str">
        <f t="shared" si="163"/>
        <v>1+10.7012114326833i</v>
      </c>
      <c r="O577" s="164" t="str">
        <f t="shared" si="164"/>
        <v>0.999352312373354+0.0182452600270491i</v>
      </c>
      <c r="P577" s="164" t="str">
        <f t="shared" si="180"/>
        <v>0.804105927179617+10.7125256504753i</v>
      </c>
      <c r="Q577" s="164" t="str">
        <f t="shared" si="165"/>
        <v>0.615055085285231-8.09083480850976i</v>
      </c>
      <c r="R577" s="164" t="str">
        <f t="shared" si="166"/>
        <v>280-97.3433284092049i</v>
      </c>
      <c r="S577" s="164" t="str">
        <f t="shared" si="167"/>
        <v>-321232.983750377i</v>
      </c>
      <c r="T577" s="164" t="str">
        <f t="shared" si="176"/>
        <v>279.830167659466-97.5576770640145i</v>
      </c>
      <c r="U577" s="164" t="str">
        <f t="shared" si="168"/>
        <v>-0.496826407332731+0.17320945275073i</v>
      </c>
    </row>
    <row r="578" spans="2:21" x14ac:dyDescent="0.2">
      <c r="B578" s="164">
        <f t="shared" si="177"/>
        <v>3.6999999999999424</v>
      </c>
      <c r="C578" s="164">
        <f t="shared" si="178"/>
        <v>5011.8723362720648</v>
      </c>
      <c r="D578" s="164">
        <f t="shared" si="169"/>
        <v>5.0118723362720647</v>
      </c>
      <c r="E578" s="164">
        <f t="shared" si="170"/>
        <v>18.08584515018434</v>
      </c>
      <c r="F578" s="164">
        <f t="shared" si="171"/>
        <v>-85.725065343529081</v>
      </c>
      <c r="G578" s="164">
        <f t="shared" si="172"/>
        <v>-5.5884161499521623</v>
      </c>
      <c r="H578" s="164">
        <f t="shared" si="173"/>
        <v>160.98292211106488</v>
      </c>
      <c r="I578" s="164">
        <f t="shared" si="174"/>
        <v>12.497429000232177</v>
      </c>
      <c r="J578" s="164">
        <f t="shared" si="175"/>
        <v>75.257856767535799</v>
      </c>
      <c r="K578" s="164" t="str">
        <f t="shared" si="161"/>
        <v>1+0.00145045347209481i</v>
      </c>
      <c r="L578" s="164" t="str">
        <f t="shared" si="162"/>
        <v>1-0.00048834173440591i</v>
      </c>
      <c r="M578" s="164" t="str">
        <f t="shared" si="179"/>
        <v>1.00000070831696+0.0009621117376889i</v>
      </c>
      <c r="N578" s="164" t="str">
        <f t="shared" si="163"/>
        <v>1+10.8251256209935i</v>
      </c>
      <c r="O578" s="164" t="str">
        <f t="shared" si="164"/>
        <v>0.999337225790466+0.0184565301809923i</v>
      </c>
      <c r="P578" s="164" t="str">
        <f t="shared" si="180"/>
        <v>0.799542968053567+10.8364075370979i</v>
      </c>
      <c r="Q578" s="164" t="str">
        <f t="shared" si="165"/>
        <v>0.597992979275659-7.99985833743006i</v>
      </c>
      <c r="R578" s="164" t="str">
        <f t="shared" si="166"/>
        <v>280-96.2290485431261i</v>
      </c>
      <c r="S578" s="164" t="str">
        <f t="shared" si="167"/>
        <v>-317555.860192317i</v>
      </c>
      <c r="T578" s="164" t="str">
        <f t="shared" si="176"/>
        <v>279.830162710299-96.4465582593079i</v>
      </c>
      <c r="U578" s="164" t="str">
        <f t="shared" si="168"/>
        <v>-0.496826398545699+0.171236709181016i</v>
      </c>
    </row>
    <row r="579" spans="2:21" x14ac:dyDescent="0.2">
      <c r="B579" s="164">
        <f t="shared" si="177"/>
        <v>3.7049999999999423</v>
      </c>
      <c r="C579" s="164">
        <f t="shared" si="178"/>
        <v>5069.9070827463775</v>
      </c>
      <c r="D579" s="164">
        <f t="shared" si="169"/>
        <v>5.0699070827463775</v>
      </c>
      <c r="E579" s="164">
        <f t="shared" si="170"/>
        <v>17.98678158586003</v>
      </c>
      <c r="F579" s="164">
        <f t="shared" si="171"/>
        <v>-85.796772423798046</v>
      </c>
      <c r="G579" s="164">
        <f t="shared" si="172"/>
        <v>-5.5988716858277874</v>
      </c>
      <c r="H579" s="164">
        <f t="shared" si="173"/>
        <v>161.1841725426211</v>
      </c>
      <c r="I579" s="164">
        <f t="shared" si="174"/>
        <v>12.387909900032241</v>
      </c>
      <c r="J579" s="164">
        <f t="shared" si="175"/>
        <v>75.387400118823052</v>
      </c>
      <c r="K579" s="164" t="str">
        <f t="shared" si="161"/>
        <v>1+0.00146724893173104i</v>
      </c>
      <c r="L579" s="164" t="str">
        <f t="shared" si="162"/>
        <v>1-0.000493996465182663i</v>
      </c>
      <c r="M579" s="164" t="str">
        <f t="shared" si="179"/>
        <v>1.00000072481579+0.000973252466548377i</v>
      </c>
      <c r="N579" s="164" t="str">
        <f t="shared" si="163"/>
        <v>1+10.9504746679795i</v>
      </c>
      <c r="O579" s="164" t="str">
        <f t="shared" si="164"/>
        <v>0.999321787795919+0.0186702467280195i</v>
      </c>
      <c r="P579" s="164" t="str">
        <f t="shared" si="180"/>
        <v>0.794873723955814+10.9617181691472i</v>
      </c>
      <c r="Q579" s="164" t="str">
        <f t="shared" si="165"/>
        <v>0.58131260522222-7.90987108498014i</v>
      </c>
      <c r="R579" s="164" t="str">
        <f t="shared" si="166"/>
        <v>280-95.1275237332i</v>
      </c>
      <c r="S579" s="164" t="str">
        <f t="shared" si="167"/>
        <v>-313920.828319561i</v>
      </c>
      <c r="T579" s="164" t="str">
        <f t="shared" si="176"/>
        <v>279.830157645851-95.3482233412282i</v>
      </c>
      <c r="U579" s="164" t="str">
        <f t="shared" si="168"/>
        <v>-0.496826389553989+0.169286662851266i</v>
      </c>
    </row>
    <row r="580" spans="2:21" x14ac:dyDescent="0.2">
      <c r="B580" s="164">
        <f t="shared" si="177"/>
        <v>3.7099999999999422</v>
      </c>
      <c r="C580" s="164">
        <f t="shared" si="178"/>
        <v>5128.613839912975</v>
      </c>
      <c r="D580" s="164">
        <f t="shared" si="169"/>
        <v>5.1286138399129753</v>
      </c>
      <c r="E580" s="164">
        <f t="shared" si="170"/>
        <v>17.887701461613258</v>
      </c>
      <c r="F580" s="164">
        <f t="shared" si="171"/>
        <v>-85.867938204969633</v>
      </c>
      <c r="G580" s="164">
        <f t="shared" si="172"/>
        <v>-5.6091136042253007</v>
      </c>
      <c r="H580" s="164">
        <f t="shared" si="173"/>
        <v>161.38358181349344</v>
      </c>
      <c r="I580" s="164">
        <f t="shared" si="174"/>
        <v>12.278587857387958</v>
      </c>
      <c r="J580" s="164">
        <f t="shared" si="175"/>
        <v>75.515643608523803</v>
      </c>
      <c r="K580" s="164" t="str">
        <f t="shared" si="161"/>
        <v>1+0.00148423887362391i</v>
      </c>
      <c r="L580" s="164" t="str">
        <f t="shared" si="162"/>
        <v>1-0.000499716674655797i</v>
      </c>
      <c r="M580" s="164" t="str">
        <f t="shared" si="179"/>
        <v>1.00000074169891+0.000984522198968113i</v>
      </c>
      <c r="N580" s="164" t="str">
        <f t="shared" si="163"/>
        <v>1+11.0772751885215i</v>
      </c>
      <c r="O580" s="164" t="str">
        <f t="shared" si="164"/>
        <v>0.999305990204285+0.0188864379960276i</v>
      </c>
      <c r="P580" s="164" t="str">
        <f t="shared" si="180"/>
        <v>0.790095719191339+11.0884738890269i</v>
      </c>
      <c r="Q580" s="164" t="str">
        <f t="shared" si="165"/>
        <v>0.56500555917271-7.82086349925899i</v>
      </c>
      <c r="R580" s="164" t="str">
        <f t="shared" si="166"/>
        <v>280-94.0386079735066i</v>
      </c>
      <c r="S580" s="164" t="str">
        <f t="shared" si="167"/>
        <v>-310327.406312572i</v>
      </c>
      <c r="T580" s="164" t="str">
        <f t="shared" si="176"/>
        <v>279.830152463437-94.2625267266648i</v>
      </c>
      <c r="U580" s="164" t="str">
        <f t="shared" si="168"/>
        <v>-0.496826380352837+0.167359055284939i</v>
      </c>
    </row>
    <row r="581" spans="2:21" x14ac:dyDescent="0.2">
      <c r="B581" s="164">
        <f t="shared" si="177"/>
        <v>3.7149999999999421</v>
      </c>
      <c r="C581" s="164">
        <f t="shared" si="178"/>
        <v>5188.0003892889199</v>
      </c>
      <c r="D581" s="164">
        <f t="shared" si="169"/>
        <v>5.1880003892889199</v>
      </c>
      <c r="E581" s="164">
        <f t="shared" si="170"/>
        <v>17.788605254610932</v>
      </c>
      <c r="F581" s="164">
        <f t="shared" si="171"/>
        <v>-85.938571631543397</v>
      </c>
      <c r="G581" s="164">
        <f t="shared" si="172"/>
        <v>-5.6191457807276208</v>
      </c>
      <c r="H581" s="164">
        <f t="shared" si="173"/>
        <v>161.5811568577885</v>
      </c>
      <c r="I581" s="164">
        <f t="shared" si="174"/>
        <v>12.169459473883311</v>
      </c>
      <c r="J581" s="164">
        <f t="shared" si="175"/>
        <v>75.642585226245103</v>
      </c>
      <c r="K581" s="164" t="str">
        <f t="shared" si="161"/>
        <v>1+0.00150142554977179i</v>
      </c>
      <c r="L581" s="164" t="str">
        <f t="shared" si="162"/>
        <v>1-0.000505503121032882i</v>
      </c>
      <c r="M581" s="164" t="str">
        <f t="shared" si="179"/>
        <v>1.0000007589753+0.000995922428738908i</v>
      </c>
      <c r="N581" s="164" t="str">
        <f t="shared" si="163"/>
        <v>1+11.2055439898913i</v>
      </c>
      <c r="O581" s="164" t="str">
        <f t="shared" si="164"/>
        <v>0.99928982463947+0.019105132640935i</v>
      </c>
      <c r="P581" s="164" t="str">
        <f t="shared" si="180"/>
        <v>0.785206420398765+11.2166912212893i</v>
      </c>
      <c r="Q581" s="164" t="str">
        <f t="shared" si="165"/>
        <v>0.549063615625885-7.73282607975513i</v>
      </c>
      <c r="R581" s="164" t="str">
        <f t="shared" si="166"/>
        <v>280-92.9621569294408i</v>
      </c>
      <c r="S581" s="164" t="str">
        <f t="shared" si="167"/>
        <v>-306775.117867155i</v>
      </c>
      <c r="T581" s="164" t="str">
        <f t="shared" si="176"/>
        <v>279.83014716031-93.1893245076996i</v>
      </c>
      <c r="U581" s="164" t="str">
        <f t="shared" si="168"/>
        <v>-0.496826370937363+0.165453630979727i</v>
      </c>
    </row>
    <row r="582" spans="2:21" x14ac:dyDescent="0.2">
      <c r="B582" s="164">
        <f t="shared" si="177"/>
        <v>3.719999999999942</v>
      </c>
      <c r="C582" s="164">
        <f t="shared" si="178"/>
        <v>5248.0746024970267</v>
      </c>
      <c r="D582" s="164">
        <f t="shared" si="169"/>
        <v>5.2480746024970264</v>
      </c>
      <c r="E582" s="164">
        <f t="shared" si="170"/>
        <v>17.689493433964234</v>
      </c>
      <c r="F582" s="164">
        <f t="shared" si="171"/>
        <v>-86.008681595315352</v>
      </c>
      <c r="G582" s="164">
        <f t="shared" si="172"/>
        <v>-5.6289720404995194</v>
      </c>
      <c r="H582" s="164">
        <f t="shared" si="173"/>
        <v>161.77690489603268</v>
      </c>
      <c r="I582" s="164">
        <f t="shared" si="174"/>
        <v>12.060521393464715</v>
      </c>
      <c r="J582" s="164">
        <f t="shared" si="175"/>
        <v>75.768223300717324</v>
      </c>
      <c r="K582" s="164" t="str">
        <f t="shared" si="161"/>
        <v>1+0.00151881123825002i</v>
      </c>
      <c r="L582" s="164" t="str">
        <f t="shared" si="162"/>
        <v>1-0.000511356571301118i</v>
      </c>
      <c r="M582" s="164" t="str">
        <f t="shared" si="179"/>
        <v>1.00000077665411+0.0010074546669489i</v>
      </c>
      <c r="N582" s="164" t="str">
        <f t="shared" si="163"/>
        <v>1+11.3352980739795i</v>
      </c>
      <c r="O582" s="164" t="str">
        <f t="shared" si="164"/>
        <v>0.99927328253028+0.01932635965048i</v>
      </c>
      <c r="P582" s="164" t="str">
        <f t="shared" si="180"/>
        <v>0.780203235207159+11.3463868744951i</v>
      </c>
      <c r="Q582" s="164" t="str">
        <f t="shared" si="165"/>
        <v>0.533478724026359-7.64574937862998i</v>
      </c>
      <c r="R582" s="164" t="str">
        <f t="shared" si="166"/>
        <v>280-91.8980279185832i</v>
      </c>
      <c r="S582" s="164" t="str">
        <f t="shared" si="167"/>
        <v>-303263.492131323i</v>
      </c>
      <c r="T582" s="164" t="str">
        <f t="shared" si="176"/>
        <v>279.830141733656-92.1284744325331i</v>
      </c>
      <c r="U582" s="164" t="str">
        <f t="shared" si="168"/>
        <v>-0.496826361302573+0.163570137373687i</v>
      </c>
    </row>
    <row r="583" spans="2:21" x14ac:dyDescent="0.2">
      <c r="B583" s="164">
        <f t="shared" si="177"/>
        <v>3.7249999999999419</v>
      </c>
      <c r="C583" s="164">
        <f t="shared" si="178"/>
        <v>5308.844442309176</v>
      </c>
      <c r="D583" s="164">
        <f t="shared" si="169"/>
        <v>5.3088444423091756</v>
      </c>
      <c r="E583" s="164">
        <f t="shared" si="170"/>
        <v>17.59036646095662</v>
      </c>
      <c r="F583" s="164">
        <f t="shared" si="171"/>
        <v>-86.078276936020217</v>
      </c>
      <c r="G583" s="164">
        <f t="shared" si="172"/>
        <v>-5.6385961581187258</v>
      </c>
      <c r="H583" s="164">
        <f t="shared" si="173"/>
        <v>161.97083342439586</v>
      </c>
      <c r="I583" s="164">
        <f t="shared" si="174"/>
        <v>11.951770302837893</v>
      </c>
      <c r="J583" s="164">
        <f t="shared" si="175"/>
        <v>75.892556488375646</v>
      </c>
      <c r="K583" s="164" t="str">
        <f t="shared" si="161"/>
        <v>1+0.00153639824351276i</v>
      </c>
      <c r="L583" s="164" t="str">
        <f t="shared" si="162"/>
        <v>1-0.000517277801328998i</v>
      </c>
      <c r="M583" s="164" t="str">
        <f t="shared" si="179"/>
        <v>1.00000079474471+0.00101912044218376i</v>
      </c>
      <c r="N583" s="164" t="str">
        <f t="shared" si="163"/>
        <v>1+11.4665546395495i</v>
      </c>
      <c r="O583" s="164" t="str">
        <f t="shared" si="164"/>
        <v>0.999256355105867+0.0195501483480631i</v>
      </c>
      <c r="P583" s="164" t="str">
        <f t="shared" si="180"/>
        <v>0.775083510861503+11.4775777430866i</v>
      </c>
      <c r="Q583" s="164" t="str">
        <f t="shared" si="165"/>
        <v>0.518243005315096-7.55962400192906i</v>
      </c>
      <c r="R583" s="164" t="str">
        <f t="shared" si="166"/>
        <v>280-90.8460798917845i</v>
      </c>
      <c r="S583" s="164" t="str">
        <f t="shared" si="167"/>
        <v>-299792.06364289i</v>
      </c>
      <c r="T583" s="164" t="str">
        <f t="shared" si="176"/>
        <v>279.830136180601-91.079835886628i</v>
      </c>
      <c r="U583" s="164" t="str">
        <f t="shared" si="168"/>
        <v>-0.496826351443363+0.161708324811767i</v>
      </c>
    </row>
    <row r="584" spans="2:21" x14ac:dyDescent="0.2">
      <c r="B584" s="164">
        <f t="shared" si="177"/>
        <v>3.7299999999999418</v>
      </c>
      <c r="C584" s="164">
        <f t="shared" si="178"/>
        <v>5370.3179637018111</v>
      </c>
      <c r="D584" s="164">
        <f t="shared" si="169"/>
        <v>5.3703179637018108</v>
      </c>
      <c r="E584" s="164">
        <f t="shared" si="170"/>
        <v>17.491224789269111</v>
      </c>
      <c r="F584" s="164">
        <f t="shared" si="171"/>
        <v>-86.147366441985753</v>
      </c>
      <c r="G584" s="164">
        <f t="shared" si="172"/>
        <v>-5.6480218574492236</v>
      </c>
      <c r="H584" s="164">
        <f t="shared" si="173"/>
        <v>162.16295020407782</v>
      </c>
      <c r="I584" s="164">
        <f t="shared" si="174"/>
        <v>11.843202931819889</v>
      </c>
      <c r="J584" s="164">
        <f t="shared" si="175"/>
        <v>76.015583762092064</v>
      </c>
      <c r="K584" s="164" t="str">
        <f t="shared" si="161"/>
        <v>1+0.0015541888966985i</v>
      </c>
      <c r="L584" s="164" t="str">
        <f t="shared" si="162"/>
        <v>1-0.000523267595969148i</v>
      </c>
      <c r="M584" s="164" t="str">
        <f t="shared" si="179"/>
        <v>1.00000081325669+0.00103092130072935i</v>
      </c>
      <c r="N584" s="164" t="str">
        <f t="shared" si="163"/>
        <v>1+11.5993310845168i</v>
      </c>
      <c r="O584" s="164" t="str">
        <f t="shared" si="164"/>
        <v>0.999239033391088+0.0197765283966337i</v>
      </c>
      <c r="P584" s="164" t="str">
        <f t="shared" si="180"/>
        <v>0.769844532816186+11.6102809092724i</v>
      </c>
      <c r="Q584" s="164" t="str">
        <f t="shared" si="165"/>
        <v>0.503348748535368-7.47444061072336i</v>
      </c>
      <c r="R584" s="164" t="str">
        <f t="shared" si="166"/>
        <v>280-89.806173414475i</v>
      </c>
      <c r="S584" s="164" t="str">
        <f t="shared" si="167"/>
        <v>-296360.372267769i</v>
      </c>
      <c r="T584" s="164" t="str">
        <f t="shared" si="176"/>
        <v>279.830130498199-90.0432698740749i</v>
      </c>
      <c r="U584" s="164" t="str">
        <f t="shared" si="168"/>
        <v>-0.496826341354503+0.159867946512717i</v>
      </c>
    </row>
    <row r="585" spans="2:21" x14ac:dyDescent="0.2">
      <c r="B585" s="164">
        <f t="shared" si="177"/>
        <v>3.7349999999999417</v>
      </c>
      <c r="C585" s="164">
        <f t="shared" si="178"/>
        <v>5432.5033149236078</v>
      </c>
      <c r="D585" s="164">
        <f t="shared" si="169"/>
        <v>5.4325033149236077</v>
      </c>
      <c r="E585" s="164">
        <f t="shared" si="170"/>
        <v>17.392068865201004</v>
      </c>
      <c r="F585" s="164">
        <f t="shared" si="171"/>
        <v>-86.215958850799765</v>
      </c>
      <c r="G585" s="164">
        <f t="shared" si="172"/>
        <v>-5.6572528115545362</v>
      </c>
      <c r="H585" s="164">
        <f t="shared" si="173"/>
        <v>162.35326325086413</v>
      </c>
      <c r="I585" s="164">
        <f t="shared" si="174"/>
        <v>11.734816053646469</v>
      </c>
      <c r="J585" s="164">
        <f t="shared" si="175"/>
        <v>76.137304400064366</v>
      </c>
      <c r="K585" s="164" t="str">
        <f t="shared" si="161"/>
        <v>1+0.00157218555593906i</v>
      </c>
      <c r="L585" s="164" t="str">
        <f t="shared" si="162"/>
        <v>1-0.00052932674916236i</v>
      </c>
      <c r="M585" s="164" t="str">
        <f t="shared" si="179"/>
        <v>1.00000083219987+0.0010428588067767i</v>
      </c>
      <c r="N585" s="164" t="str">
        <f t="shared" si="163"/>
        <v>1+11.7336450082554i</v>
      </c>
      <c r="O585" s="164" t="str">
        <f t="shared" si="164"/>
        <v>0.999221308201741+0.0200055298026221i</v>
      </c>
      <c r="P585" s="164" t="str">
        <f t="shared" si="180"/>
        <v>0.7644835232957+11.7445136449264i</v>
      </c>
      <c r="Q585" s="164" t="str">
        <f t="shared" si="165"/>
        <v>0.488788407493593-7.39018992218164i</v>
      </c>
      <c r="R585" s="164" t="str">
        <f t="shared" si="166"/>
        <v>280-88.7781706481772i</v>
      </c>
      <c r="S585" s="164" t="str">
        <f t="shared" si="167"/>
        <v>-292967.963138985i</v>
      </c>
      <c r="T585" s="164" t="str">
        <f t="shared" si="176"/>
        <v>279.830124683436-89.0186389991621i</v>
      </c>
      <c r="U585" s="164" t="str">
        <f t="shared" si="168"/>
        <v>-0.496826331030642+0.158048758536371i</v>
      </c>
    </row>
    <row r="586" spans="2:21" x14ac:dyDescent="0.2">
      <c r="B586" s="164">
        <f t="shared" si="177"/>
        <v>3.7399999999999416</v>
      </c>
      <c r="C586" s="164">
        <f t="shared" si="178"/>
        <v>5495.408738575512</v>
      </c>
      <c r="D586" s="164">
        <f t="shared" si="169"/>
        <v>5.4954087385755122</v>
      </c>
      <c r="E586" s="164">
        <f t="shared" si="170"/>
        <v>17.292899127888827</v>
      </c>
      <c r="F586" s="164">
        <f t="shared" si="171"/>
        <v>-86.284062849987734</v>
      </c>
      <c r="G586" s="164">
        <f t="shared" si="172"/>
        <v>-5.6662926426497719</v>
      </c>
      <c r="H586" s="164">
        <f t="shared" si="173"/>
        <v>162.54178082485211</v>
      </c>
      <c r="I586" s="164">
        <f t="shared" si="174"/>
        <v>11.626606485239055</v>
      </c>
      <c r="J586" s="164">
        <f t="shared" si="175"/>
        <v>76.257717974864377</v>
      </c>
      <c r="K586" s="164" t="str">
        <f t="shared" si="161"/>
        <v>1+0.00159039060667213i</v>
      </c>
      <c r="L586" s="164" t="str">
        <f t="shared" si="162"/>
        <v>1-0.000535456064042826i</v>
      </c>
      <c r="M586" s="164" t="str">
        <f t="shared" si="179"/>
        <v>1.00000085158429+0.0010549345426293i</v>
      </c>
      <c r="N586" s="164" t="str">
        <f t="shared" si="163"/>
        <v>1+11.8695142139303i</v>
      </c>
      <c r="O586" s="164" t="str">
        <f t="shared" si="164"/>
        <v>0.999203170139695+0.0202371829199166i</v>
      </c>
      <c r="P586" s="164" t="str">
        <f t="shared" si="180"/>
        <v>0.758997639821837+11.8802934134972i</v>
      </c>
      <c r="Q586" s="164" t="str">
        <f t="shared" si="165"/>
        <v>0.474554597475124-7.30686271057844i</v>
      </c>
      <c r="R586" s="164" t="str">
        <f t="shared" si="166"/>
        <v>280-87.7619353322375i</v>
      </c>
      <c r="S586" s="164" t="str">
        <f t="shared" si="167"/>
        <v>-289614.386596383i</v>
      </c>
      <c r="T586" s="164" t="str">
        <f t="shared" si="176"/>
        <v>279.83011873323-88.0058074481681i</v>
      </c>
      <c r="U586" s="164" t="str">
        <f t="shared" si="168"/>
        <v>-0.496826320466307+0.156250519751316i</v>
      </c>
    </row>
    <row r="587" spans="2:21" x14ac:dyDescent="0.2">
      <c r="B587" s="164">
        <f t="shared" si="177"/>
        <v>3.7449999999999415</v>
      </c>
      <c r="C587" s="164">
        <f t="shared" si="178"/>
        <v>5559.0425727032934</v>
      </c>
      <c r="D587" s="164">
        <f t="shared" si="169"/>
        <v>5.5590425727032935</v>
      </c>
      <c r="E587" s="164">
        <f t="shared" si="170"/>
        <v>17.193716009521349</v>
      </c>
      <c r="F587" s="164">
        <f t="shared" si="171"/>
        <v>-86.351687077702394</v>
      </c>
      <c r="G587" s="164">
        <f t="shared" si="172"/>
        <v>-5.6751449220909178</v>
      </c>
      <c r="H587" s="164">
        <f t="shared" si="173"/>
        <v>162.72851142035253</v>
      </c>
      <c r="I587" s="164">
        <f t="shared" si="174"/>
        <v>11.518571087430431</v>
      </c>
      <c r="J587" s="164">
        <f t="shared" si="175"/>
        <v>76.376824342650139</v>
      </c>
      <c r="K587" s="164" t="str">
        <f t="shared" si="161"/>
        <v>1+0.00160880646195746i</v>
      </c>
      <c r="L587" s="164" t="str">
        <f t="shared" si="162"/>
        <v>1-0.000541656353044595i</v>
      </c>
      <c r="M587" s="164" t="str">
        <f t="shared" si="179"/>
        <v>1.00000087142024+0.00106715010891287i</v>
      </c>
      <c r="N587" s="164" t="str">
        <f t="shared" si="163"/>
        <v>1+12.0069567108578i</v>
      </c>
      <c r="O587" s="164" t="str">
        <f t="shared" si="164"/>
        <v>0.99918460958791+0.020471518453887i</v>
      </c>
      <c r="P587" s="164" t="str">
        <f t="shared" si="180"/>
        <v>0.753383973706562+12.0176378719313i</v>
      </c>
      <c r="Q587" s="164" t="str">
        <f t="shared" si="165"/>
        <v>0.460640092014299-7.22444980823811i</v>
      </c>
      <c r="R587" s="164" t="str">
        <f t="shared" si="166"/>
        <v>280-86.7573327657655i</v>
      </c>
      <c r="S587" s="164" t="str">
        <f t="shared" si="167"/>
        <v>-286299.198127026i</v>
      </c>
      <c r="T587" s="164" t="str">
        <f t="shared" si="176"/>
        <v>279.830112644426-87.0046409713584i</v>
      </c>
      <c r="U587" s="164" t="str">
        <f t="shared" si="168"/>
        <v>-0.496826309655898+0.154472991802933i</v>
      </c>
    </row>
    <row r="588" spans="2:21" x14ac:dyDescent="0.2">
      <c r="B588" s="164">
        <f t="shared" si="177"/>
        <v>3.7499999999999414</v>
      </c>
      <c r="C588" s="164">
        <f t="shared" si="178"/>
        <v>5623.4132519027398</v>
      </c>
      <c r="D588" s="164">
        <f t="shared" si="169"/>
        <v>5.6234132519027398</v>
      </c>
      <c r="E588" s="164">
        <f t="shared" si="170"/>
        <v>17.094519935552825</v>
      </c>
      <c r="F588" s="164">
        <f t="shared" si="171"/>
        <v>-86.418840123422996</v>
      </c>
      <c r="G588" s="164">
        <f t="shared" si="172"/>
        <v>-5.6838131703997448</v>
      </c>
      <c r="H588" s="164">
        <f t="shared" si="173"/>
        <v>162.91346375597016</v>
      </c>
      <c r="I588" s="164">
        <f t="shared" si="174"/>
        <v>11.41070676515308</v>
      </c>
      <c r="J588" s="164">
        <f t="shared" si="175"/>
        <v>76.49462363254716</v>
      </c>
      <c r="K588" s="164" t="str">
        <f t="shared" si="161"/>
        <v>1+0.00162743556279673i</v>
      </c>
      <c r="L588" s="164" t="str">
        <f t="shared" si="162"/>
        <v>1-0.000547928438009258i</v>
      </c>
      <c r="M588" s="164" t="str">
        <f t="shared" si="179"/>
        <v>1.00000089171823+0.00107950712478747i</v>
      </c>
      <c r="N588" s="164" t="str">
        <f t="shared" si="163"/>
        <v>1+12.1459907168917i</v>
      </c>
      <c r="O588" s="164" t="str">
        <f t="shared" si="164"/>
        <v>0.999165616705335+0.0207085674654545i</v>
      </c>
      <c r="P588" s="164" t="str">
        <f t="shared" si="180"/>
        <v>0.747639548509799+12.1565648726058i</v>
      </c>
      <c r="Q588" s="164" t="str">
        <f t="shared" si="165"/>
        <v>0.447037819718704-7.1429421064189i</v>
      </c>
      <c r="R588" s="164" t="str">
        <f t="shared" si="166"/>
        <v>280-85.7642297897794i</v>
      </c>
      <c r="S588" s="164" t="str">
        <f t="shared" si="167"/>
        <v>-283021.958306272i</v>
      </c>
      <c r="T588" s="164" t="str">
        <f t="shared" si="176"/>
        <v>279.830106413797-86.0150068651924i</v>
      </c>
      <c r="U588" s="164" t="str">
        <f t="shared" si="168"/>
        <v>-0.496826298593685+0.152715939081803i</v>
      </c>
    </row>
    <row r="589" spans="2:21" x14ac:dyDescent="0.2">
      <c r="B589" s="164">
        <f t="shared" si="177"/>
        <v>3.7549999999999413</v>
      </c>
      <c r="C589" s="164">
        <f t="shared" si="178"/>
        <v>5688.5293084376544</v>
      </c>
      <c r="D589" s="164">
        <f t="shared" si="169"/>
        <v>5.688529308437654</v>
      </c>
      <c r="E589" s="164">
        <f t="shared" si="170"/>
        <v>16.995311324911544</v>
      </c>
      <c r="F589" s="164">
        <f t="shared" si="171"/>
        <v>-86.485530528666146</v>
      </c>
      <c r="G589" s="164">
        <f t="shared" si="172"/>
        <v>-5.6923008573230005</v>
      </c>
      <c r="H589" s="164">
        <f t="shared" si="173"/>
        <v>163.09664676486591</v>
      </c>
      <c r="I589" s="164">
        <f t="shared" si="174"/>
        <v>11.303010467588543</v>
      </c>
      <c r="J589" s="164">
        <f t="shared" si="175"/>
        <v>76.611116236199763</v>
      </c>
      <c r="K589" s="164" t="str">
        <f t="shared" si="161"/>
        <v>1+0.00164628037845707i</v>
      </c>
      <c r="L589" s="164" t="str">
        <f t="shared" si="162"/>
        <v>1-0.000554273150294884i</v>
      </c>
      <c r="M589" s="164" t="str">
        <f t="shared" si="179"/>
        <v>1.00000091248901+0.00109200722816219i</v>
      </c>
      <c r="N589" s="164" t="str">
        <f t="shared" si="163"/>
        <v>1+12.2866346608391i</v>
      </c>
      <c r="O589" s="164" t="str">
        <f t="shared" si="164"/>
        <v>0.999146181421694+0.0209483613752087i</v>
      </c>
      <c r="P589" s="164" t="str">
        <f t="shared" si="180"/>
        <v>0.741761318461272+12.297092465276i</v>
      </c>
      <c r="Q589" s="164" t="str">
        <f t="shared" si="165"/>
        <v>0.433740861146819-7.0623305561368i</v>
      </c>
      <c r="R589" s="164" t="str">
        <f t="shared" si="166"/>
        <v>280-84.7824947695548i</v>
      </c>
      <c r="S589" s="164" t="str">
        <f t="shared" si="167"/>
        <v>-279782.232739532i</v>
      </c>
      <c r="T589" s="164" t="str">
        <f t="shared" si="176"/>
        <v>279.830100038037-85.0367739547301i</v>
      </c>
      <c r="U589" s="164" t="str">
        <f t="shared" si="168"/>
        <v>-0.496826287273797+0.150979128692471i</v>
      </c>
    </row>
    <row r="590" spans="2:21" x14ac:dyDescent="0.2">
      <c r="B590" s="164">
        <f t="shared" si="177"/>
        <v>3.7599999999999412</v>
      </c>
      <c r="C590" s="164">
        <f t="shared" si="178"/>
        <v>5754.3993733707903</v>
      </c>
      <c r="D590" s="164">
        <f t="shared" si="169"/>
        <v>5.7543993733707905</v>
      </c>
      <c r="E590" s="164">
        <f t="shared" si="170"/>
        <v>16.896090590208022</v>
      </c>
      <c r="F590" s="164">
        <f t="shared" si="171"/>
        <v>-86.55176678770556</v>
      </c>
      <c r="G590" s="164">
        <f t="shared" si="172"/>
        <v>-5.700611401923755</v>
      </c>
      <c r="H590" s="164">
        <f t="shared" si="173"/>
        <v>163.27806958520219</v>
      </c>
      <c r="I590" s="164">
        <f t="shared" si="174"/>
        <v>11.195479188284267</v>
      </c>
      <c r="J590" s="164">
        <f t="shared" si="175"/>
        <v>76.726302797496629</v>
      </c>
      <c r="K590" s="164" t="str">
        <f t="shared" si="161"/>
        <v>1+0.00166534340679838i</v>
      </c>
      <c r="L590" s="164" t="str">
        <f t="shared" si="162"/>
        <v>1-0.000560691330886213i</v>
      </c>
      <c r="M590" s="164" t="str">
        <f t="shared" si="179"/>
        <v>1.00000093374361+0.00110465207591217i</v>
      </c>
      <c r="N590" s="164" t="str">
        <f t="shared" si="163"/>
        <v>1+12.4289071849024i</v>
      </c>
      <c r="O590" s="164" t="str">
        <f t="shared" si="164"/>
        <v>0.99912629343214+0.0211909319675727i</v>
      </c>
      <c r="P590" s="164" t="str">
        <f t="shared" si="180"/>
        <v>0.735746166845598+12.4392388990312i</v>
      </c>
      <c r="Q590" s="164" t="str">
        <f t="shared" si="165"/>
        <v>0.420742445739123-6.9826061689347i</v>
      </c>
      <c r="R590" s="164" t="str">
        <f t="shared" si="166"/>
        <v>280-83.8119975771799i</v>
      </c>
      <c r="S590" s="164" t="str">
        <f t="shared" si="167"/>
        <v>-276579.592004693i</v>
      </c>
      <c r="T590" s="164" t="str">
        <f t="shared" si="176"/>
        <v>279.830093513768-84.0698125762514i</v>
      </c>
      <c r="U590" s="164" t="str">
        <f t="shared" si="168"/>
        <v>-0.496826275690239+0.149262330422587i</v>
      </c>
    </row>
    <row r="591" spans="2:21" x14ac:dyDescent="0.2">
      <c r="B591" s="164">
        <f t="shared" si="177"/>
        <v>3.7649999999999411</v>
      </c>
      <c r="C591" s="164">
        <f t="shared" si="178"/>
        <v>5821.0321777079253</v>
      </c>
      <c r="D591" s="164">
        <f t="shared" si="169"/>
        <v>5.8210321777079255</v>
      </c>
      <c r="E591" s="164">
        <f t="shared" si="170"/>
        <v>16.796858137938479</v>
      </c>
      <c r="F591" s="164">
        <f t="shared" si="171"/>
        <v>-86.617557348301773</v>
      </c>
      <c r="G591" s="164">
        <f t="shared" si="172"/>
        <v>-5.708748172704766</v>
      </c>
      <c r="H591" s="164">
        <f t="shared" si="173"/>
        <v>163.45774155077549</v>
      </c>
      <c r="I591" s="164">
        <f t="shared" si="174"/>
        <v>11.088109965233713</v>
      </c>
      <c r="J591" s="164">
        <f t="shared" si="175"/>
        <v>76.840184202473722</v>
      </c>
      <c r="K591" s="164" t="str">
        <f t="shared" si="161"/>
        <v>1+0.00168462717460442i</v>
      </c>
      <c r="L591" s="164" t="str">
        <f t="shared" si="162"/>
        <v>1-0.000567183830506131i</v>
      </c>
      <c r="M591" s="164" t="str">
        <f t="shared" si="179"/>
        <v>1.00000095549329+0.00111744334409829i</v>
      </c>
      <c r="N591" s="164" t="str">
        <f t="shared" si="163"/>
        <v>1+12.5728271471505i</v>
      </c>
      <c r="O591" s="164" t="str">
        <f t="shared" si="164"/>
        <v>0.999105942191799+0.0214363113950159i</v>
      </c>
      <c r="P591" s="164" t="str">
        <f t="shared" si="180"/>
        <v>0.729590904349771+12.5830226242634i</v>
      </c>
      <c r="Q591" s="164" t="str">
        <f t="shared" si="165"/>
        <v>0.40803594880179-6.90376001759535i</v>
      </c>
      <c r="R591" s="164" t="str">
        <f t="shared" si="166"/>
        <v>280-82.852609574301i</v>
      </c>
      <c r="S591" s="164" t="str">
        <f t="shared" si="167"/>
        <v>-273413.611595193i</v>
      </c>
      <c r="T591" s="164" t="str">
        <f t="shared" si="176"/>
        <v>279.830086837529-83.1139945600599i</v>
      </c>
      <c r="U591" s="164" t="str">
        <f t="shared" si="168"/>
        <v>-0.496826263836864+0.147565316712377i</v>
      </c>
    </row>
    <row r="592" spans="2:21" x14ac:dyDescent="0.2">
      <c r="B592" s="164">
        <f t="shared" si="177"/>
        <v>3.769999999999941</v>
      </c>
      <c r="C592" s="164">
        <f t="shared" si="178"/>
        <v>5888.4365535550915</v>
      </c>
      <c r="D592" s="164">
        <f t="shared" si="169"/>
        <v>5.8884365535550911</v>
      </c>
      <c r="E592" s="164">
        <f t="shared" si="170"/>
        <v>16.697614368686697</v>
      </c>
      <c r="F592" s="164">
        <f t="shared" si="171"/>
        <v>-86.682910612441475</v>
      </c>
      <c r="G592" s="164">
        <f t="shared" si="172"/>
        <v>-5.7167144877607559</v>
      </c>
      <c r="H592" s="164">
        <f t="shared" si="173"/>
        <v>163.63567218183485</v>
      </c>
      <c r="I592" s="164">
        <f t="shared" si="174"/>
        <v>10.980899880925941</v>
      </c>
      <c r="J592" s="164">
        <f t="shared" si="175"/>
        <v>76.952761569393374</v>
      </c>
      <c r="K592" s="164" t="str">
        <f t="shared" si="161"/>
        <v>1+0.00170413423791773i</v>
      </c>
      <c r="L592" s="164" t="str">
        <f t="shared" si="162"/>
        <v>1-0.000573751509728431i</v>
      </c>
      <c r="M592" s="164" t="str">
        <f t="shared" si="179"/>
        <v>1.00000097774959+0.0011303827281893i</v>
      </c>
      <c r="N592" s="164" t="str">
        <f t="shared" si="163"/>
        <v>1+12.7184136240185i</v>
      </c>
      <c r="O592" s="164" t="str">
        <f t="shared" si="164"/>
        <v>0.999085116910174+0.0216845321823154i</v>
      </c>
      <c r="P592" s="164" t="str">
        <f t="shared" si="180"/>
        <v>0.723292267372146+12.7284622946468i</v>
      </c>
      <c r="Q592" s="164" t="str">
        <f t="shared" si="165"/>
        <v>0.395614888542688-6.82578323680252i</v>
      </c>
      <c r="R592" s="164" t="str">
        <f t="shared" si="166"/>
        <v>280-81.9042035950779i</v>
      </c>
      <c r="S592" s="164" t="str">
        <f t="shared" si="167"/>
        <v>-270283.871863758i</v>
      </c>
      <c r="T592" s="164" t="str">
        <f t="shared" si="176"/>
        <v>279.830080005781-82.1691932135023i</v>
      </c>
      <c r="U592" s="164" t="str">
        <f t="shared" si="168"/>
        <v>-0.49682625170739+0.145887862624494i</v>
      </c>
    </row>
    <row r="593" spans="2:21" x14ac:dyDescent="0.2">
      <c r="B593" s="164">
        <f t="shared" si="177"/>
        <v>3.7749999999999408</v>
      </c>
      <c r="C593" s="164">
        <f t="shared" si="178"/>
        <v>5956.6214352892976</v>
      </c>
      <c r="D593" s="164">
        <f t="shared" si="169"/>
        <v>5.9566214352892972</v>
      </c>
      <c r="E593" s="164">
        <f t="shared" si="170"/>
        <v>16.598359677323216</v>
      </c>
      <c r="F593" s="164">
        <f t="shared" si="171"/>
        <v>-86.747834937085344</v>
      </c>
      <c r="G593" s="164">
        <f t="shared" si="172"/>
        <v>-5.7245136149596751</v>
      </c>
      <c r="H593" s="164">
        <f t="shared" si="173"/>
        <v>163.81187117608999</v>
      </c>
      <c r="I593" s="164">
        <f t="shared" si="174"/>
        <v>10.87384606236354</v>
      </c>
      <c r="J593" s="164">
        <f t="shared" si="175"/>
        <v>77.06403623900465</v>
      </c>
      <c r="K593" s="164" t="str">
        <f t="shared" si="161"/>
        <v>1+0.00172386718237843i</v>
      </c>
      <c r="L593" s="164" t="str">
        <f t="shared" si="162"/>
        <v>1-0.000580395239091879i</v>
      </c>
      <c r="M593" s="164" t="str">
        <f t="shared" si="179"/>
        <v>1.00000100052431+0.00114347194328655i</v>
      </c>
      <c r="N593" s="164" t="str">
        <f t="shared" si="163"/>
        <v>1+12.8656859128363i</v>
      </c>
      <c r="O593" s="164" t="str">
        <f t="shared" si="164"/>
        <v>0.999063806545425+0.0219356272308678i</v>
      </c>
      <c r="P593" s="164" t="str">
        <f t="shared" si="180"/>
        <v>0.716846916292021+12.875576769127i</v>
      </c>
      <c r="Q593" s="164" t="str">
        <f t="shared" si="165"/>
        <v>0.3834729231592-6.74866702375141i</v>
      </c>
      <c r="R593" s="164" t="str">
        <f t="shared" si="166"/>
        <v>280-80.9666539293267i</v>
      </c>
      <c r="S593" s="164" t="str">
        <f t="shared" si="167"/>
        <v>-267189.957966777i</v>
      </c>
      <c r="T593" s="164" t="str">
        <f t="shared" si="176"/>
        <v>279.830073014902-81.2352833041739i</v>
      </c>
      <c r="U593" s="164" t="str">
        <f t="shared" si="168"/>
        <v>-0.496826239295385+0.144229745814199i</v>
      </c>
    </row>
    <row r="594" spans="2:21" x14ac:dyDescent="0.2">
      <c r="B594" s="164">
        <f t="shared" si="177"/>
        <v>3.7799999999999407</v>
      </c>
      <c r="C594" s="164">
        <f t="shared" si="178"/>
        <v>6025.5958607427601</v>
      </c>
      <c r="D594" s="164">
        <f t="shared" si="169"/>
        <v>6.0255958607427598</v>
      </c>
      <c r="E594" s="164">
        <f t="shared" si="170"/>
        <v>16.499094453201945</v>
      </c>
      <c r="F594" s="164">
        <f t="shared" si="171"/>
        <v>-86.812338634924785</v>
      </c>
      <c r="G594" s="164">
        <f t="shared" si="172"/>
        <v>-5.7321487721507456</v>
      </c>
      <c r="H594" s="164">
        <f t="shared" si="173"/>
        <v>163.98634839991109</v>
      </c>
      <c r="I594" s="164">
        <f t="shared" si="174"/>
        <v>10.766945681051199</v>
      </c>
      <c r="J594" s="164">
        <f t="shared" si="175"/>
        <v>77.174009764986309</v>
      </c>
      <c r="K594" s="164" t="str">
        <f t="shared" si="161"/>
        <v>1+0.00174382862356692i</v>
      </c>
      <c r="L594" s="164" t="str">
        <f t="shared" si="162"/>
        <v>1-0.000587115899215606i</v>
      </c>
      <c r="M594" s="164" t="str">
        <f t="shared" si="179"/>
        <v>1.00000102382951+0.00115671272435131i</v>
      </c>
      <c r="N594" s="164" t="str">
        <f t="shared" si="163"/>
        <v>1+13.0146635343862i</v>
      </c>
      <c r="O594" s="164" t="str">
        <f t="shared" si="164"/>
        <v>0.999041999798514+0.0221896298230498i</v>
      </c>
      <c r="P594" s="164" t="str">
        <f t="shared" si="180"/>
        <v>0.710251433698939+13.024385113921i</v>
      </c>
      <c r="Q594" s="164" t="str">
        <f t="shared" si="165"/>
        <v>0.371603847977294-6.67240263871017i</v>
      </c>
      <c r="R594" s="164" t="str">
        <f t="shared" si="166"/>
        <v>280-80.0398363058534i</v>
      </c>
      <c r="S594" s="164" t="str">
        <f t="shared" si="167"/>
        <v>-264131.459809316i</v>
      </c>
      <c r="T594" s="164" t="str">
        <f t="shared" si="176"/>
        <v>279.830065861183-80.3121410433145i</v>
      </c>
      <c r="U594" s="164" t="str">
        <f t="shared" si="168"/>
        <v>-0.496826226594266+0.142590746499879i</v>
      </c>
    </row>
    <row r="595" spans="2:21" x14ac:dyDescent="0.2">
      <c r="B595" s="164">
        <f t="shared" si="177"/>
        <v>3.7849999999999406</v>
      </c>
      <c r="C595" s="164">
        <f t="shared" si="178"/>
        <v>6095.3689724008645</v>
      </c>
      <c r="D595" s="164">
        <f t="shared" si="169"/>
        <v>6.0953689724008644</v>
      </c>
      <c r="E595" s="164">
        <f t="shared" si="170"/>
        <v>16.39981908035459</v>
      </c>
      <c r="F595" s="164">
        <f t="shared" si="171"/>
        <v>-86.876429975147275</v>
      </c>
      <c r="G595" s="164">
        <f t="shared" si="172"/>
        <v>-5.7396231273979801</v>
      </c>
      <c r="H595" s="164">
        <f t="shared" si="173"/>
        <v>164.15911387971593</v>
      </c>
      <c r="I595" s="164">
        <f t="shared" si="174"/>
        <v>10.660195952956609</v>
      </c>
      <c r="J595" s="164">
        <f t="shared" si="175"/>
        <v>77.282683904568657</v>
      </c>
      <c r="K595" s="164" t="str">
        <f t="shared" si="161"/>
        <v>1+0.00176402120735062i</v>
      </c>
      <c r="L595" s="164" t="str">
        <f t="shared" si="162"/>
        <v>1-0.000593914380915833i</v>
      </c>
      <c r="M595" s="164" t="str">
        <f t="shared" si="179"/>
        <v>1.00000104767756+0.00117010682643479i</v>
      </c>
      <c r="N595" s="164" t="str">
        <f t="shared" si="163"/>
        <v>1+13.1653662354906i</v>
      </c>
      <c r="O595" s="164" t="str">
        <f t="shared" si="164"/>
        <v>0.999019685107216+0.0224465736266299i</v>
      </c>
      <c r="P595" s="164" t="str">
        <f t="shared" si="180"/>
        <v>0.703502322580729+13.1749066045276i</v>
      </c>
      <c r="Q595" s="164" t="str">
        <f t="shared" si="165"/>
        <v>0.360001592641314-6.5969814055346i</v>
      </c>
      <c r="R595" s="164" t="str">
        <f t="shared" si="166"/>
        <v>280-79.1236278759857i</v>
      </c>
      <c r="S595" s="164" t="str">
        <f t="shared" si="167"/>
        <v>-261107.971990754i</v>
      </c>
      <c r="T595" s="164" t="str">
        <f t="shared" si="176"/>
        <v>279.830058540834-79.399644069406i</v>
      </c>
      <c r="U595" s="164" t="str">
        <f t="shared" si="168"/>
        <v>-0.496826213597301+0.140970647433932i</v>
      </c>
    </row>
    <row r="596" spans="2:21" x14ac:dyDescent="0.2">
      <c r="B596" s="164">
        <f t="shared" si="177"/>
        <v>3.7899999999999405</v>
      </c>
      <c r="C596" s="164">
        <f t="shared" si="178"/>
        <v>6165.9500186139849</v>
      </c>
      <c r="D596" s="164">
        <f t="shared" si="169"/>
        <v>6.1659500186139846</v>
      </c>
      <c r="E596" s="164">
        <f t="shared" si="170"/>
        <v>16.300533937682854</v>
      </c>
      <c r="F596" s="164">
        <f t="shared" si="171"/>
        <v>-86.940117184209512</v>
      </c>
      <c r="G596" s="164">
        <f t="shared" si="172"/>
        <v>-5.7469397992383424</v>
      </c>
      <c r="H596" s="164">
        <f t="shared" si="173"/>
        <v>164.330177793551</v>
      </c>
      <c r="I596" s="164">
        <f t="shared" si="174"/>
        <v>10.553594138444511</v>
      </c>
      <c r="J596" s="164">
        <f t="shared" si="175"/>
        <v>77.390060609341489</v>
      </c>
      <c r="K596" s="164" t="str">
        <f t="shared" si="161"/>
        <v>1+0.00178444761023462i</v>
      </c>
      <c r="L596" s="164" t="str">
        <f t="shared" si="162"/>
        <v>1-0.000600791585323943i</v>
      </c>
      <c r="M596" s="164" t="str">
        <f t="shared" si="179"/>
        <v>1.00000107208111+0.00118365602491068i</v>
      </c>
      <c r="N596" s="164" t="str">
        <f t="shared" si="163"/>
        <v>1+13.3178139916293i</v>
      </c>
      <c r="O596" s="164" t="str">
        <f t="shared" si="164"/>
        <v>0.998996850639986+0.0227064926992309i</v>
      </c>
      <c r="P596" s="164" t="str">
        <f t="shared" si="180"/>
        <v>0.69659600446934+13.327160727746i</v>
      </c>
      <c r="Q596" s="164" t="str">
        <f t="shared" si="165"/>
        <v>0.348660218354041-6.52239471213772i</v>
      </c>
      <c r="R596" s="164" t="str">
        <f t="shared" si="166"/>
        <v>280-78.2179071972899i</v>
      </c>
      <c r="S596" s="164" t="str">
        <f t="shared" si="167"/>
        <v>-258119.093751057i</v>
      </c>
      <c r="T596" s="164" t="str">
        <f t="shared" si="176"/>
        <v>279.830051049973-78.4976714319511i</v>
      </c>
      <c r="U596" s="164" t="str">
        <f t="shared" si="168"/>
        <v>-0.4968262002976+0.13936923387396i</v>
      </c>
    </row>
    <row r="597" spans="2:21" x14ac:dyDescent="0.2">
      <c r="B597" s="164">
        <f t="shared" si="177"/>
        <v>3.7949999999999404</v>
      </c>
      <c r="C597" s="164">
        <f t="shared" si="178"/>
        <v>6237.3483548233462</v>
      </c>
      <c r="D597" s="164">
        <f t="shared" si="169"/>
        <v>6.2373483548233466</v>
      </c>
      <c r="E597" s="164">
        <f t="shared" si="170"/>
        <v>16.201239399147966</v>
      </c>
      <c r="F597" s="164">
        <f t="shared" si="171"/>
        <v>-87.003408446618678</v>
      </c>
      <c r="G597" s="164">
        <f t="shared" si="172"/>
        <v>-5.754101856962853</v>
      </c>
      <c r="H597" s="164">
        <f t="shared" si="173"/>
        <v>164.49955046286291</v>
      </c>
      <c r="I597" s="164">
        <f t="shared" si="174"/>
        <v>10.447137542185112</v>
      </c>
      <c r="J597" s="164">
        <f t="shared" si="175"/>
        <v>77.496142016244235</v>
      </c>
      <c r="K597" s="164" t="str">
        <f t="shared" si="161"/>
        <v>1+0.00180511053971652i</v>
      </c>
      <c r="L597" s="164" t="str">
        <f t="shared" si="162"/>
        <v>1-0.000607748424005934i</v>
      </c>
      <c r="M597" s="164" t="str">
        <f t="shared" si="179"/>
        <v>1.00000109705309+0.00119736211571059i</v>
      </c>
      <c r="N597" s="164" t="str">
        <f t="shared" si="163"/>
        <v>1+13.4720270095872i</v>
      </c>
      <c r="O597" s="164" t="str">
        <f t="shared" si="164"/>
        <v>0.998973484289687+0.0229694214928444i</v>
      </c>
      <c r="P597" s="164" t="str">
        <f t="shared" si="180"/>
        <v>0.689528817543495+13.4811671837049i</v>
      </c>
      <c r="Q597" s="164" t="str">
        <f t="shared" si="165"/>
        <v>0.337573915166324-6.44863401091546i</v>
      </c>
      <c r="R597" s="164" t="str">
        <f t="shared" si="166"/>
        <v>280-77.3225542174699i</v>
      </c>
      <c r="S597" s="164" t="str">
        <f t="shared" si="167"/>
        <v>-255164.428917652i</v>
      </c>
      <c r="T597" s="164" t="str">
        <f t="shared" si="176"/>
        <v>279.830043384628-77.6061035754401i</v>
      </c>
      <c r="U597" s="164" t="str">
        <f t="shared" si="168"/>
        <v>-0.49682618668811+0.137786293554306i</v>
      </c>
    </row>
    <row r="598" spans="2:21" x14ac:dyDescent="0.2">
      <c r="B598" s="164">
        <f t="shared" si="177"/>
        <v>3.7999999999999403</v>
      </c>
      <c r="C598" s="164">
        <f t="shared" si="178"/>
        <v>6309.5734448010762</v>
      </c>
      <c r="D598" s="164">
        <f t="shared" si="169"/>
        <v>6.3095734448010763</v>
      </c>
      <c r="E598" s="164">
        <f t="shared" si="170"/>
        <v>16.101935833958542</v>
      </c>
      <c r="F598" s="164">
        <f t="shared" si="171"/>
        <v>-87.06631190572152</v>
      </c>
      <c r="G598" s="164">
        <f t="shared" si="172"/>
        <v>-5.7611123209193762</v>
      </c>
      <c r="H598" s="164">
        <f t="shared" si="173"/>
        <v>164.66724234446028</v>
      </c>
      <c r="I598" s="164">
        <f t="shared" si="174"/>
        <v>10.340823513039165</v>
      </c>
      <c r="J598" s="164">
        <f t="shared" si="175"/>
        <v>77.600930438738757</v>
      </c>
      <c r="K598" s="164" t="str">
        <f t="shared" si="161"/>
        <v>1+0.00182601273464523i</v>
      </c>
      <c r="L598" s="164" t="str">
        <f t="shared" si="162"/>
        <v>1-0.000614785819083236i</v>
      </c>
      <c r="M598" s="164" t="str">
        <f t="shared" si="179"/>
        <v>1.00000112260673+0.00121122691556199i</v>
      </c>
      <c r="N598" s="164" t="str">
        <f t="shared" si="163"/>
        <v>1+13.6280257301328i</v>
      </c>
      <c r="O598" s="164" t="str">
        <f t="shared" si="164"/>
        <v>0.99894957366717+0.0232353948583971i</v>
      </c>
      <c r="P598" s="164" t="str">
        <f t="shared" si="180"/>
        <v>0.682297014687139+13.6369458878998i</v>
      </c>
      <c r="Q598" s="164" t="str">
        <f t="shared" si="165"/>
        <v>0.32673699931584-6.37569081913094i</v>
      </c>
      <c r="R598" s="164" t="str">
        <f t="shared" si="166"/>
        <v>280-76.4374502584593i</v>
      </c>
      <c r="S598" s="164" t="str">
        <f t="shared" si="167"/>
        <v>-252243.585852915i</v>
      </c>
      <c r="T598" s="164" t="str">
        <f t="shared" si="176"/>
        <v>279.830035540734-76.7248223235067i</v>
      </c>
      <c r="U598" s="164" t="str">
        <f t="shared" si="168"/>
        <v>-0.496826172761615+0.136221616657923i</v>
      </c>
    </row>
    <row r="599" spans="2:21" x14ac:dyDescent="0.2">
      <c r="B599" s="164">
        <f t="shared" si="177"/>
        <v>3.8049999999999402</v>
      </c>
      <c r="C599" s="164">
        <f t="shared" si="178"/>
        <v>6382.6348619046084</v>
      </c>
      <c r="D599" s="164">
        <f t="shared" si="169"/>
        <v>6.3826348619046085</v>
      </c>
      <c r="E599" s="164">
        <f t="shared" si="170"/>
        <v>16.002623606756693</v>
      </c>
      <c r="F599" s="164">
        <f t="shared" si="171"/>
        <v>-87.128835664500571</v>
      </c>
      <c r="G599" s="164">
        <f t="shared" si="172"/>
        <v>-5.7679741628361993</v>
      </c>
      <c r="H599" s="164">
        <f t="shared" si="173"/>
        <v>164.83326402266775</v>
      </c>
      <c r="I599" s="164">
        <f t="shared" si="174"/>
        <v>10.234649443920492</v>
      </c>
      <c r="J599" s="164">
        <f t="shared" si="175"/>
        <v>77.704428358167178</v>
      </c>
      <c r="K599" s="164" t="str">
        <f t="shared" si="161"/>
        <v>1+0.00184715696558404i</v>
      </c>
      <c r="L599" s="164" t="str">
        <f t="shared" si="162"/>
        <v>1-0.000621904703354943i</v>
      </c>
      <c r="M599" s="164" t="str">
        <f t="shared" si="179"/>
        <v>1.0000011487556+0.0012252522622291i</v>
      </c>
      <c r="N599" s="164" t="str">
        <f t="shared" si="163"/>
        <v>1+13.7858308307276i</v>
      </c>
      <c r="O599" s="164" t="str">
        <f t="shared" si="164"/>
        <v>0.998925106094708+0.0235044480503705i</v>
      </c>
      <c r="P599" s="164" t="str">
        <f t="shared" si="180"/>
        <v>0.674896761502675+13.7945169732386i</v>
      </c>
      <c r="Q599" s="164" t="str">
        <f t="shared" si="165"/>
        <v>0.316143910614363-6.30355671925867i</v>
      </c>
      <c r="R599" s="164" t="str">
        <f t="shared" si="166"/>
        <v>280-75.5624780006858i</v>
      </c>
      <c r="S599" s="164" t="str">
        <f t="shared" si="167"/>
        <v>-249356.177402263i</v>
      </c>
      <c r="T599" s="164" t="str">
        <f t="shared" si="176"/>
        <v>279.830027514131-75.8537108632605i</v>
      </c>
      <c r="U599" s="164" t="str">
        <f t="shared" si="168"/>
        <v>-0.496826158510727+0.134674995788556i</v>
      </c>
    </row>
    <row r="600" spans="2:21" x14ac:dyDescent="0.2">
      <c r="B600" s="164">
        <f t="shared" si="177"/>
        <v>3.8099999999999401</v>
      </c>
      <c r="C600" s="164">
        <f t="shared" si="178"/>
        <v>6456.5422903456665</v>
      </c>
      <c r="D600" s="164">
        <f t="shared" si="169"/>
        <v>6.4565422903456664</v>
      </c>
      <c r="E600" s="164">
        <f t="shared" si="170"/>
        <v>15.903303077800979</v>
      </c>
      <c r="F600" s="164">
        <f t="shared" si="171"/>
        <v>-87.190987786378074</v>
      </c>
      <c r="G600" s="164">
        <f t="shared" si="172"/>
        <v>-5.7746903061645956</v>
      </c>
      <c r="H600" s="164">
        <f t="shared" si="173"/>
        <v>164.99762620166879</v>
      </c>
      <c r="I600" s="164">
        <f t="shared" si="174"/>
        <v>10.128612771636384</v>
      </c>
      <c r="J600" s="164">
        <f t="shared" si="175"/>
        <v>77.80663841529072</v>
      </c>
      <c r="K600" s="164" t="str">
        <f t="shared" si="161"/>
        <v>1+0.00186854603517788i</v>
      </c>
      <c r="L600" s="164" t="str">
        <f t="shared" si="162"/>
        <v>1-0.000629106020421458i</v>
      </c>
      <c r="M600" s="164" t="str">
        <f t="shared" si="179"/>
        <v>1.00000117551356+0.00123944001475642i</v>
      </c>
      <c r="N600" s="164" t="str">
        <f t="shared" si="163"/>
        <v>1+13.9454632282667i</v>
      </c>
      <c r="O600" s="164" t="str">
        <f t="shared" si="164"/>
        <v>0.99890006859927+0.023776616731474i</v>
      </c>
      <c r="P600" s="164" t="str">
        <f t="shared" si="180"/>
        <v>0.667324134277909+13.9539007920957i</v>
      </c>
      <c r="Q600" s="164" t="str">
        <f t="shared" si="165"/>
        <v>0.30578920988289-6.23222335928926i</v>
      </c>
      <c r="R600" s="164" t="str">
        <f t="shared" si="166"/>
        <v>280-74.6975214675245i</v>
      </c>
      <c r="S600" s="164" t="str">
        <f t="shared" si="167"/>
        <v>-246501.820842832i</v>
      </c>
      <c r="T600" s="164" t="str">
        <f t="shared" si="176"/>
        <v>279.830019300567-74.9926537298075i</v>
      </c>
      <c r="U600" s="164" t="str">
        <f t="shared" si="168"/>
        <v>-0.496826143927898+0.133146225943261i</v>
      </c>
    </row>
    <row r="601" spans="2:21" x14ac:dyDescent="0.2">
      <c r="B601" s="164">
        <f t="shared" si="177"/>
        <v>3.81499999999994</v>
      </c>
      <c r="C601" s="164">
        <f t="shared" si="178"/>
        <v>6531.3055264738241</v>
      </c>
      <c r="D601" s="164">
        <f t="shared" si="169"/>
        <v>6.5313055264738242</v>
      </c>
      <c r="E601" s="164">
        <f t="shared" si="170"/>
        <v>15.803974603148879</v>
      </c>
      <c r="F601" s="164">
        <f t="shared" si="171"/>
        <v>-87.252776296026539</v>
      </c>
      <c r="G601" s="164">
        <f t="shared" si="172"/>
        <v>-5.7812636264403352</v>
      </c>
      <c r="H601" s="164">
        <f t="shared" si="173"/>
        <v>165.16033969803863</v>
      </c>
      <c r="I601" s="164">
        <f t="shared" si="174"/>
        <v>10.022710976708543</v>
      </c>
      <c r="J601" s="164">
        <f t="shared" si="175"/>
        <v>77.907563402012087</v>
      </c>
      <c r="K601" s="164" t="str">
        <f t="shared" si="161"/>
        <v>1+0.00189018277852473i</v>
      </c>
      <c r="L601" s="164" t="str">
        <f t="shared" si="162"/>
        <v>1-0.000636390724809555i</v>
      </c>
      <c r="M601" s="164" t="str">
        <f t="shared" si="179"/>
        <v>1.00000120289479+0.00125379205371517i</v>
      </c>
      <c r="N601" s="164" t="str">
        <f t="shared" si="163"/>
        <v>1+14.1069440818515i</v>
      </c>
      <c r="O601" s="164" t="str">
        <f t="shared" si="164"/>
        <v>0.998874447905643+0.0240519369773712i</v>
      </c>
      <c r="P601" s="164" t="str">
        <f t="shared" si="180"/>
        <v>0.659575117905651+14.1151179183726i</v>
      </c>
      <c r="Q601" s="164" t="str">
        <f t="shared" si="165"/>
        <v>0.295667576434163-6.161682452998i</v>
      </c>
      <c r="R601" s="164" t="str">
        <f t="shared" si="166"/>
        <v>280-73.8424660099246i</v>
      </c>
      <c r="S601" s="164" t="str">
        <f t="shared" si="167"/>
        <v>-243680.137832751i</v>
      </c>
      <c r="T601" s="164" t="str">
        <f t="shared" si="176"/>
        <v>279.830010895685-74.1415367909434i</v>
      </c>
      <c r="U601" s="164" t="str">
        <f t="shared" si="168"/>
        <v>-0.496826129005392+0.131635104485225i</v>
      </c>
    </row>
    <row r="602" spans="2:21" x14ac:dyDescent="0.2">
      <c r="B602" s="164">
        <f t="shared" si="177"/>
        <v>3.8199999999999399</v>
      </c>
      <c r="C602" s="164">
        <f t="shared" si="178"/>
        <v>6606.9344800750496</v>
      </c>
      <c r="D602" s="164">
        <f t="shared" si="169"/>
        <v>6.6069344800750498</v>
      </c>
      <c r="E602" s="164">
        <f t="shared" si="170"/>
        <v>15.704638534836494</v>
      </c>
      <c r="F602" s="164">
        <f t="shared" si="171"/>
        <v>-87.314209180186666</v>
      </c>
      <c r="G602" s="164">
        <f t="shared" si="172"/>
        <v>-5.7876969516616601</v>
      </c>
      <c r="H602" s="164">
        <f t="shared" si="173"/>
        <v>165.32141543346552</v>
      </c>
      <c r="I602" s="164">
        <f t="shared" si="174"/>
        <v>9.9169415831748342</v>
      </c>
      <c r="J602" s="164">
        <f t="shared" si="175"/>
        <v>78.007206253278852</v>
      </c>
      <c r="K602" s="164" t="str">
        <f t="shared" si="161"/>
        <v>1+0.00191207006355151i</v>
      </c>
      <c r="L602" s="164" t="str">
        <f t="shared" si="162"/>
        <v>1-0.00064375978209891i</v>
      </c>
      <c r="M602" s="164" t="str">
        <f t="shared" si="179"/>
        <v>1.00000123091381+0.0012683102814526i</v>
      </c>
      <c r="N602" s="164" t="str">
        <f t="shared" si="163"/>
        <v>1+14.2702947955942i</v>
      </c>
      <c r="O602" s="164" t="str">
        <f t="shared" si="164"/>
        <v>0.998848230429398+0.0243304452814626i</v>
      </c>
      <c r="P602" s="164" t="str">
        <f t="shared" si="180"/>
        <v>0.651645603754853+14.2781891495666i</v>
      </c>
      <c r="Q602" s="164" t="str">
        <f t="shared" si="165"/>
        <v>0.285773805601845-6.09192578017703i</v>
      </c>
      <c r="R602" s="164" t="str">
        <f t="shared" si="166"/>
        <v>280-72.9971982912109i</v>
      </c>
      <c r="S602" s="164" t="str">
        <f t="shared" si="167"/>
        <v>-240890.754360996i</v>
      </c>
      <c r="T602" s="164" t="str">
        <f t="shared" si="176"/>
        <v>279.830002295028-73.3002472320234i</v>
      </c>
      <c r="U602" s="164" t="str">
        <f t="shared" si="168"/>
        <v>-0.496826113735296+0.130141431116908i</v>
      </c>
    </row>
    <row r="603" spans="2:21" x14ac:dyDescent="0.2">
      <c r="B603" s="164">
        <f t="shared" si="177"/>
        <v>3.8249999999999398</v>
      </c>
      <c r="C603" s="164">
        <f t="shared" si="178"/>
        <v>6683.4391756852256</v>
      </c>
      <c r="D603" s="164">
        <f t="shared" si="169"/>
        <v>6.6834391756852254</v>
      </c>
      <c r="E603" s="164">
        <f t="shared" si="170"/>
        <v>15.605295221056778</v>
      </c>
      <c r="F603" s="164">
        <f t="shared" si="171"/>
        <v>-87.375294388491795</v>
      </c>
      <c r="G603" s="164">
        <f t="shared" si="172"/>
        <v>-5.793993062683553</v>
      </c>
      <c r="H603" s="164">
        <f t="shared" si="173"/>
        <v>165.48086442765901</v>
      </c>
      <c r="I603" s="164">
        <f t="shared" si="174"/>
        <v>9.8113021583732252</v>
      </c>
      <c r="J603" s="164">
        <f t="shared" si="175"/>
        <v>78.105570039167219</v>
      </c>
      <c r="K603" s="164" t="str">
        <f t="shared" si="161"/>
        <v>1+0.00193421079139412i</v>
      </c>
      <c r="L603" s="164" t="str">
        <f t="shared" si="162"/>
        <v>1-0.000651214169050087i</v>
      </c>
      <c r="M603" s="164" t="str">
        <f t="shared" si="179"/>
        <v>1.00000125958547+0.00128299662234403i</v>
      </c>
      <c r="N603" s="164" t="str">
        <f t="shared" si="163"/>
        <v>1+14.4355370214551i</v>
      </c>
      <c r="O603" s="164" t="str">
        <f t="shared" si="164"/>
        <v>0.99882140226968+0.0246121785597223i</v>
      </c>
      <c r="P603" s="164" t="str">
        <f t="shared" si="180"/>
        <v>0.643531387492145+14.4431355088454i</v>
      </c>
      <c r="Q603" s="164" t="str">
        <f t="shared" si="165"/>
        <v>0.276102806315808-6.02294518683344i</v>
      </c>
      <c r="R603" s="164" t="str">
        <f t="shared" si="166"/>
        <v>280-72.1616062720626i</v>
      </c>
      <c r="S603" s="164" t="str">
        <f t="shared" si="167"/>
        <v>-238133.300697807i</v>
      </c>
      <c r="T603" s="164" t="str">
        <f t="shared" si="176"/>
        <v>279.829993494037-72.468673541012i</v>
      </c>
      <c r="U603" s="164" t="str">
        <f t="shared" si="168"/>
        <v>-0.496826098109515+0.128665007853493i</v>
      </c>
    </row>
    <row r="604" spans="2:21" x14ac:dyDescent="0.2">
      <c r="B604" s="164">
        <f t="shared" si="177"/>
        <v>3.8299999999999397</v>
      </c>
      <c r="C604" s="164">
        <f t="shared" si="178"/>
        <v>6760.8297539188861</v>
      </c>
      <c r="D604" s="164">
        <f t="shared" si="169"/>
        <v>6.7608297539188857</v>
      </c>
      <c r="E604" s="164">
        <f t="shared" si="170"/>
        <v>15.505945006336665</v>
      </c>
      <c r="F604" s="164">
        <f t="shared" si="171"/>
        <v>-87.436039834298896</v>
      </c>
      <c r="G604" s="164">
        <f t="shared" si="172"/>
        <v>-5.800154693627019</v>
      </c>
      <c r="H604" s="164">
        <f t="shared" si="173"/>
        <v>165.63869779144298</v>
      </c>
      <c r="I604" s="164">
        <f t="shared" si="174"/>
        <v>9.7057903127096452</v>
      </c>
      <c r="J604" s="164">
        <f t="shared" si="175"/>
        <v>78.202657957144083</v>
      </c>
      <c r="K604" s="164" t="str">
        <f t="shared" si="161"/>
        <v>1+0.00195660789678207i</v>
      </c>
      <c r="L604" s="164" t="str">
        <f t="shared" si="162"/>
        <v>1-0.000658754873734i</v>
      </c>
      <c r="M604" s="164" t="str">
        <f t="shared" si="179"/>
        <v>1.00000128892499+0.00129785302304807i</v>
      </c>
      <c r="N604" s="164" t="str">
        <f t="shared" si="163"/>
        <v>1+14.6026926621121i</v>
      </c>
      <c r="O604" s="164" t="str">
        <f t="shared" si="164"/>
        <v>0.998793949201846+0.0248971741555911i</v>
      </c>
      <c r="P604" s="164" t="str">
        <f t="shared" si="180"/>
        <v>0.635228166852669+14.6099782471274i</v>
      </c>
      <c r="Q604" s="164" t="str">
        <f t="shared" si="165"/>
        <v>0.266649598722966-5.95473258535483i</v>
      </c>
      <c r="R604" s="164" t="str">
        <f t="shared" si="166"/>
        <v>280-71.3355791956631i</v>
      </c>
      <c r="S604" s="164" t="str">
        <f t="shared" si="167"/>
        <v>-235407.411345689i</v>
      </c>
      <c r="T604" s="164" t="str">
        <f t="shared" si="176"/>
        <v>279.829984488044-71.6467054937013i</v>
      </c>
      <c r="U604" s="164" t="str">
        <f t="shared" si="168"/>
        <v>-0.496826082119763+0.127205638996649i</v>
      </c>
    </row>
    <row r="605" spans="2:21" x14ac:dyDescent="0.2">
      <c r="B605" s="164">
        <f t="shared" si="177"/>
        <v>3.8349999999999396</v>
      </c>
      <c r="C605" s="164">
        <f t="shared" si="178"/>
        <v>6839.1164728133499</v>
      </c>
      <c r="D605" s="164">
        <f t="shared" si="169"/>
        <v>6.83911647281335</v>
      </c>
      <c r="E605" s="164">
        <f t="shared" si="170"/>
        <v>15.40658823171135</v>
      </c>
      <c r="F605" s="164">
        <f t="shared" si="171"/>
        <v>-87.496453395526274</v>
      </c>
      <c r="G605" s="164">
        <f t="shared" si="172"/>
        <v>-5.8061845323021721</v>
      </c>
      <c r="H605" s="164">
        <f t="shared" si="173"/>
        <v>165.79492672003451</v>
      </c>
      <c r="I605" s="164">
        <f t="shared" si="174"/>
        <v>9.6004036994091777</v>
      </c>
      <c r="J605" s="164">
        <f t="shared" si="175"/>
        <v>78.298473324508237</v>
      </c>
      <c r="K605" s="164" t="str">
        <f t="shared" si="161"/>
        <v>1+0.00197926434842742i</v>
      </c>
      <c r="L605" s="164" t="str">
        <f t="shared" si="162"/>
        <v>1-0.000666382895662888i</v>
      </c>
      <c r="M605" s="164" t="str">
        <f t="shared" si="179"/>
        <v>1.00000131894791+0.00131288145276453i</v>
      </c>
      <c r="N605" s="164" t="str">
        <f t="shared" si="163"/>
        <v>1+14.7717838738644i</v>
      </c>
      <c r="O605" s="164" t="str">
        <f t="shared" si="164"/>
        <v>0.998765856669914+0.0251854698449264i</v>
      </c>
      <c r="P605" s="164" t="str">
        <f t="shared" si="180"/>
        <v>0.626731539358932+14.7787388451679i</v>
      </c>
      <c r="Q605" s="164" t="str">
        <f t="shared" si="165"/>
        <v>0.25740931185289-5.88727995464241i</v>
      </c>
      <c r="R605" s="164" t="str">
        <f t="shared" si="166"/>
        <v>280-70.5190075730182i</v>
      </c>
      <c r="S605" s="164" t="str">
        <f t="shared" si="167"/>
        <v>-232712.72499096i</v>
      </c>
      <c r="T605" s="164" t="str">
        <f t="shared" si="176"/>
        <v>279.829975272277-70.8342341391004i</v>
      </c>
      <c r="U605" s="164" t="str">
        <f t="shared" si="168"/>
        <v>-0.496826065757566+0.125763131108585i</v>
      </c>
    </row>
    <row r="606" spans="2:21" x14ac:dyDescent="0.2">
      <c r="B606" s="164">
        <f t="shared" si="177"/>
        <v>3.8399999999999395</v>
      </c>
      <c r="C606" s="164">
        <f t="shared" si="178"/>
        <v>6918.309709188411</v>
      </c>
      <c r="D606" s="164">
        <f t="shared" si="169"/>
        <v>6.9183097091884109</v>
      </c>
      <c r="E606" s="164">
        <f t="shared" si="170"/>
        <v>15.307225234898281</v>
      </c>
      <c r="F606" s="164">
        <f t="shared" si="171"/>
        <v>-87.556542915497673</v>
      </c>
      <c r="G606" s="164">
        <f t="shared" si="172"/>
        <v>-5.8120852206446436</v>
      </c>
      <c r="H606" s="164">
        <f t="shared" si="173"/>
        <v>165.94956248650391</v>
      </c>
      <c r="I606" s="164">
        <f t="shared" si="174"/>
        <v>9.4951400142536375</v>
      </c>
      <c r="J606" s="164">
        <f t="shared" si="175"/>
        <v>78.393019571006235</v>
      </c>
      <c r="K606" s="164" t="str">
        <f t="shared" si="161"/>
        <v>1+0.00200218314941828i</v>
      </c>
      <c r="L606" s="164" t="str">
        <f t="shared" si="162"/>
        <v>1-0.000674099245922796i</v>
      </c>
      <c r="M606" s="164" t="str">
        <f t="shared" si="179"/>
        <v>1.00000134967015+0.00132808390349548i</v>
      </c>
      <c r="N606" s="164" t="str">
        <f t="shared" si="163"/>
        <v>1+14.9428330695689i</v>
      </c>
      <c r="O606" s="164" t="str">
        <f t="shared" si="164"/>
        <v>0.998737109778853+0.0254771038410098i</v>
      </c>
      <c r="P606" s="164" t="str">
        <f t="shared" si="180"/>
        <v>0.618036999986571+14.9494390156501i</v>
      </c>
      <c r="Q606" s="164" t="str">
        <f t="shared" si="165"/>
        <v>0.24837718132772-5.82057934021464i</v>
      </c>
      <c r="R606" s="164" t="str">
        <f t="shared" si="166"/>
        <v>280-69.7117831684429i</v>
      </c>
      <c r="S606" s="164" t="str">
        <f t="shared" si="167"/>
        <v>-230048.884455862i</v>
      </c>
      <c r="T606" s="164" t="str">
        <f t="shared" si="176"/>
        <v>279.829965841847-70.0311517849925i</v>
      </c>
      <c r="U606" s="164" t="str">
        <f t="shared" si="168"/>
        <v>-0.496826049014243+0.124337292986409i</v>
      </c>
    </row>
    <row r="607" spans="2:21" x14ac:dyDescent="0.2">
      <c r="B607" s="164">
        <f t="shared" si="177"/>
        <v>3.8449999999999394</v>
      </c>
      <c r="C607" s="164">
        <f t="shared" si="178"/>
        <v>6998.4199600217689</v>
      </c>
      <c r="D607" s="164">
        <f t="shared" si="169"/>
        <v>6.9984199600217689</v>
      </c>
      <c r="E607" s="164">
        <f t="shared" si="170"/>
        <v>15.207856350469328</v>
      </c>
      <c r="F607" s="164">
        <f t="shared" si="171"/>
        <v>-87.616316203792323</v>
      </c>
      <c r="G607" s="164">
        <f t="shared" si="172"/>
        <v>-5.8178593551634243</v>
      </c>
      <c r="H607" s="164">
        <f t="shared" si="173"/>
        <v>166.10261643541517</v>
      </c>
      <c r="I607" s="164">
        <f t="shared" si="174"/>
        <v>9.3899969953059035</v>
      </c>
      <c r="J607" s="164">
        <f t="shared" si="175"/>
        <v>78.486300231622849</v>
      </c>
      <c r="K607" s="164" t="str">
        <f t="shared" si="161"/>
        <v>1+0.00202536733761691i</v>
      </c>
      <c r="L607" s="164" t="str">
        <f t="shared" si="162"/>
        <v>1-0.000681904947307591i</v>
      </c>
      <c r="M607" s="164" t="str">
        <f t="shared" si="179"/>
        <v>1.00000138110801+0.00134346239030932i</v>
      </c>
      <c r="N607" s="164" t="str">
        <f t="shared" si="163"/>
        <v>1+15.1158629216113i</v>
      </c>
      <c r="O607" s="164" t="str">
        <f t="shared" si="164"/>
        <v>0.998707693286681+0.0257721147996115i</v>
      </c>
      <c r="P607" s="164" t="str">
        <f t="shared" si="180"/>
        <v>0.609139938775724+15.1221007052797i</v>
      </c>
      <c r="Q607" s="164" t="str">
        <f t="shared" si="165"/>
        <v>0.2395485471157-5.75462285428152i</v>
      </c>
      <c r="R607" s="164" t="str">
        <f t="shared" si="166"/>
        <v>280-68.9137989852178i</v>
      </c>
      <c r="S607" s="164" t="str">
        <f t="shared" si="167"/>
        <v>-227415.536651219i</v>
      </c>
      <c r="T607" s="164" t="str">
        <f t="shared" si="176"/>
        <v>279.829956191754-69.2373519836642i</v>
      </c>
      <c r="U607" s="164" t="str">
        <f t="shared" si="168"/>
        <v>-0.496826031880919+0.122927935636792i</v>
      </c>
    </row>
    <row r="608" spans="2:21" x14ac:dyDescent="0.2">
      <c r="B608" s="164">
        <f t="shared" si="177"/>
        <v>3.8499999999999392</v>
      </c>
      <c r="C608" s="164">
        <f t="shared" si="178"/>
        <v>7079.4578438403896</v>
      </c>
      <c r="D608" s="164">
        <f t="shared" si="169"/>
        <v>7.0794578438403892</v>
      </c>
      <c r="E608" s="164">
        <f t="shared" si="170"/>
        <v>15.108481910021386</v>
      </c>
      <c r="F608" s="164">
        <f t="shared" si="171"/>
        <v>-87.67578103710153</v>
      </c>
      <c r="G608" s="164">
        <f t="shared" si="172"/>
        <v>-5.8235094874002797</v>
      </c>
      <c r="H608" s="164">
        <f t="shared" si="173"/>
        <v>166.25409997664559</v>
      </c>
      <c r="I608" s="164">
        <f t="shared" si="174"/>
        <v>9.2849724226211059</v>
      </c>
      <c r="J608" s="164">
        <f t="shared" si="175"/>
        <v>78.578318939544062</v>
      </c>
      <c r="K608" s="164" t="str">
        <f t="shared" si="161"/>
        <v>1+0.00204881998606233i</v>
      </c>
      <c r="L608" s="164" t="str">
        <f t="shared" si="162"/>
        <v>1-0.000689801034454536i</v>
      </c>
      <c r="M608" s="164" t="str">
        <f t="shared" si="179"/>
        <v>1.00000141327815+0.00135901895160779i</v>
      </c>
      <c r="N608" s="164" t="str">
        <f t="shared" si="163"/>
        <v>1+15.2908963649109i</v>
      </c>
      <c r="O608" s="164" t="str">
        <f t="shared" si="164"/>
        <v>0.998677591596383+0.0260705418241144i</v>
      </c>
      <c r="P608" s="164" t="str">
        <f t="shared" si="180"/>
        <v>0.600035638386775+15.2967460968832i</v>
      </c>
      <c r="Q608" s="164" t="str">
        <f t="shared" si="165"/>
        <v>0.230918851327678-5.68940267579088i</v>
      </c>
      <c r="R608" s="164" t="str">
        <f t="shared" si="166"/>
        <v>280-68.1249492514036i</v>
      </c>
      <c r="S608" s="164" t="str">
        <f t="shared" si="167"/>
        <v>-224812.332529632i</v>
      </c>
      <c r="T608" s="164" t="str">
        <f t="shared" si="176"/>
        <v>279.829946316883-68.4527295177934i</v>
      </c>
      <c r="U608" s="164" t="str">
        <f t="shared" si="168"/>
        <v>-0.496826014348511+0.121534872250912i</v>
      </c>
    </row>
    <row r="609" spans="2:21" x14ac:dyDescent="0.2">
      <c r="B609" s="164">
        <f t="shared" si="177"/>
        <v>3.8549999999999391</v>
      </c>
      <c r="C609" s="164">
        <f t="shared" si="178"/>
        <v>7161.4341021280188</v>
      </c>
      <c r="D609" s="164">
        <f t="shared" si="169"/>
        <v>7.1614341021280188</v>
      </c>
      <c r="E609" s="164">
        <f t="shared" si="170"/>
        <v>15.009102242345545</v>
      </c>
      <c r="F609" s="164">
        <f t="shared" si="171"/>
        <v>-87.734945160091343</v>
      </c>
      <c r="G609" s="164">
        <f t="shared" si="172"/>
        <v>-5.8290381243992684</v>
      </c>
      <c r="H609" s="164">
        <f t="shared" si="173"/>
        <v>166.404024579382</v>
      </c>
      <c r="I609" s="164">
        <f t="shared" si="174"/>
        <v>9.1800641179462765</v>
      </c>
      <c r="J609" s="164">
        <f t="shared" si="175"/>
        <v>78.669079419290654</v>
      </c>
      <c r="K609" s="164" t="str">
        <f t="shared" si="161"/>
        <v>1+0.00207254420337771i</v>
      </c>
      <c r="L609" s="164" t="str">
        <f t="shared" si="162"/>
        <v>1-0.000697788553981433i</v>
      </c>
      <c r="M609" s="164" t="str">
        <f t="shared" si="179"/>
        <v>1.00000144619762+0.00137475564939628i</v>
      </c>
      <c r="N609" s="164" t="str">
        <f t="shared" si="163"/>
        <v>1+15.4679565999613i</v>
      </c>
      <c r="O609" s="164" t="str">
        <f t="shared" si="164"/>
        <v>0.998646788747645+0.0263724244706975i</v>
      </c>
      <c r="P609" s="164" t="str">
        <f t="shared" si="180"/>
        <v>0.590719271599139+15.47339761151i</v>
      </c>
      <c r="Q609" s="164" t="str">
        <f t="shared" si="165"/>
        <v>0.222483636055953-5.62491105044789i</v>
      </c>
      <c r="R609" s="164" t="str">
        <f t="shared" si="166"/>
        <v>280-67.345129405822i</v>
      </c>
      <c r="S609" s="164" t="str">
        <f t="shared" si="167"/>
        <v>-222238.927039212i</v>
      </c>
      <c r="T609" s="164" t="str">
        <f t="shared" si="176"/>
        <v>279.829936211997-67.6771803865011i</v>
      </c>
      <c r="U609" s="164" t="str">
        <f t="shared" si="168"/>
        <v>-0.496825996407721+0.120157918179688i</v>
      </c>
    </row>
    <row r="610" spans="2:21" x14ac:dyDescent="0.2">
      <c r="B610" s="164">
        <f t="shared" si="177"/>
        <v>3.859999999999939</v>
      </c>
      <c r="C610" s="164">
        <f t="shared" si="178"/>
        <v>7244.3596007488868</v>
      </c>
      <c r="D610" s="164">
        <f t="shared" si="169"/>
        <v>7.2443596007488864</v>
      </c>
      <c r="E610" s="164">
        <f t="shared" si="170"/>
        <v>14.909717673596282</v>
      </c>
      <c r="F610" s="164">
        <f t="shared" si="171"/>
        <v>-87.793816286270825</v>
      </c>
      <c r="G610" s="164">
        <f t="shared" si="172"/>
        <v>-5.8344477291853494</v>
      </c>
      <c r="H610" s="164">
        <f t="shared" si="173"/>
        <v>166.55240176628959</v>
      </c>
      <c r="I610" s="164">
        <f t="shared" si="174"/>
        <v>9.0752699444109322</v>
      </c>
      <c r="J610" s="164">
        <f t="shared" si="175"/>
        <v>78.758585480018766</v>
      </c>
      <c r="K610" s="164" t="str">
        <f t="shared" si="161"/>
        <v>1+0.00209654313418234i</v>
      </c>
      <c r="L610" s="164" t="str">
        <f t="shared" si="162"/>
        <v>1-0.000705868564625342i</v>
      </c>
      <c r="M610" s="164" t="str">
        <f t="shared" si="179"/>
        <v>1.00000147988389+0.001390674569557i</v>
      </c>
      <c r="N610" s="164" t="str">
        <f t="shared" si="163"/>
        <v>1+15.6470670959046i</v>
      </c>
      <c r="O610" s="164" t="str">
        <f t="shared" si="164"/>
        <v>0.99861526840839+0.0266778027535786i</v>
      </c>
      <c r="P610" s="164" t="str">
        <f t="shared" si="180"/>
        <v>0.581185898751837+15.6520779105344i</v>
      </c>
      <c r="Q610" s="164" t="str">
        <f t="shared" si="165"/>
        <v>0.214238541254926-5.56114029070976i</v>
      </c>
      <c r="R610" s="164" t="str">
        <f t="shared" si="166"/>
        <v>280-66.574236084197i</v>
      </c>
      <c r="S610" s="164" t="str">
        <f t="shared" si="167"/>
        <v>-219694.979077851i</v>
      </c>
      <c r="T610" s="164" t="str">
        <f t="shared" si="176"/>
        <v>279.829925871739-66.9106017915705i</v>
      </c>
      <c r="U610" s="164" t="str">
        <f t="shared" si="168"/>
        <v>-0.496825978049039+0.118796890909315i</v>
      </c>
    </row>
    <row r="611" spans="2:21" x14ac:dyDescent="0.2">
      <c r="B611" s="164">
        <f t="shared" si="177"/>
        <v>3.8649999999999389</v>
      </c>
      <c r="C611" s="164">
        <f t="shared" si="178"/>
        <v>7328.2453313880151</v>
      </c>
      <c r="D611" s="164">
        <f t="shared" si="169"/>
        <v>7.3282453313880147</v>
      </c>
      <c r="E611" s="164">
        <f t="shared" si="170"/>
        <v>14.810328527457628</v>
      </c>
      <c r="F611" s="164">
        <f t="shared" si="171"/>
        <v>-87.852402098867017</v>
      </c>
      <c r="G611" s="164">
        <f t="shared" si="172"/>
        <v>-5.8397407212518555</v>
      </c>
      <c r="H611" s="164">
        <f t="shared" si="173"/>
        <v>166.69924310785402</v>
      </c>
      <c r="I611" s="164">
        <f t="shared" si="174"/>
        <v>8.9705878062057725</v>
      </c>
      <c r="J611" s="164">
        <f t="shared" si="175"/>
        <v>78.846841008986999</v>
      </c>
      <c r="K611" s="164" t="str">
        <f t="shared" si="161"/>
        <v>1+0.00212081995950851i</v>
      </c>
      <c r="L611" s="164" t="str">
        <f t="shared" si="162"/>
        <v>1-0.000714042137382921i</v>
      </c>
      <c r="M611" s="164" t="str">
        <f t="shared" si="179"/>
        <v>1.00000151435482+0.00140677782212559i</v>
      </c>
      <c r="N611" s="164" t="str">
        <f t="shared" si="163"/>
        <v>1+15.8282515936432i</v>
      </c>
      <c r="O611" s="164" t="str">
        <f t="shared" si="164"/>
        <v>0.998583013866116+0.0269867171503182i</v>
      </c>
      <c r="P611" s="164" t="str">
        <f t="shared" si="180"/>
        <v>0.571430465124394+15.8328098977617i</v>
      </c>
      <c r="Q611" s="164" t="str">
        <f t="shared" si="165"/>
        <v>0.206179302662731-5.49808277575474i</v>
      </c>
      <c r="R611" s="164" t="str">
        <f t="shared" si="166"/>
        <v>280-65.8121671054548i</v>
      </c>
      <c r="S611" s="164" t="str">
        <f t="shared" si="167"/>
        <v>-217180.151448001i</v>
      </c>
      <c r="T611" s="164" t="str">
        <f t="shared" si="176"/>
        <v>279.829915290626-66.1528921238188i</v>
      </c>
      <c r="U611" s="164" t="str">
        <f t="shared" si="168"/>
        <v>-0.496825959262728+0.117451610037067i</v>
      </c>
    </row>
    <row r="612" spans="2:21" x14ac:dyDescent="0.2">
      <c r="B612" s="164">
        <f t="shared" si="177"/>
        <v>3.8699999999999388</v>
      </c>
      <c r="C612" s="164">
        <f t="shared" si="178"/>
        <v>7413.1024130081378</v>
      </c>
      <c r="D612" s="164">
        <f t="shared" si="169"/>
        <v>7.4131024130081382</v>
      </c>
      <c r="E612" s="164">
        <f t="shared" si="170"/>
        <v>14.71093512530976</v>
      </c>
      <c r="F612" s="164">
        <f t="shared" si="171"/>
        <v>-87.910710251705225</v>
      </c>
      <c r="G612" s="164">
        <f t="shared" si="172"/>
        <v>-5.8449194770553312</v>
      </c>
      <c r="H612" s="164">
        <f t="shared" si="173"/>
        <v>166.844560216893</v>
      </c>
      <c r="I612" s="164">
        <f t="shared" si="174"/>
        <v>8.8660156482544288</v>
      </c>
      <c r="J612" s="164">
        <f t="shared" si="175"/>
        <v>78.933849965187775</v>
      </c>
      <c r="K612" s="164" t="str">
        <f t="shared" si="161"/>
        <v>1+0.00214537789722311i</v>
      </c>
      <c r="L612" s="164" t="str">
        <f t="shared" si="162"/>
        <v>1-0.000722310355652387i</v>
      </c>
      <c r="M612" s="164" t="str">
        <f t="shared" si="179"/>
        <v>1.00000154962867+0.00142306754157072i</v>
      </c>
      <c r="N612" s="164" t="str">
        <f t="shared" si="163"/>
        <v>1+16.011534108986i</v>
      </c>
      <c r="O612" s="164" t="str">
        <f t="shared" si="164"/>
        <v>0.998550008019037+0.0272992086071851i</v>
      </c>
      <c r="P612" s="164" t="str">
        <f t="shared" si="180"/>
        <v>0.561447798256769+16.0156167215322i</v>
      </c>
      <c r="Q612" s="164" t="str">
        <f t="shared" si="165"/>
        <v>0.19830174976344-5.43573095142863i</v>
      </c>
      <c r="R612" s="164" t="str">
        <f t="shared" si="166"/>
        <v>280-65.0588214581769i</v>
      </c>
      <c r="S612" s="164" t="str">
        <f t="shared" si="167"/>
        <v>-214694.110811984i</v>
      </c>
      <c r="T612" s="164" t="str">
        <f t="shared" si="176"/>
        <v>279.829904463048-65.4039509496283i</v>
      </c>
      <c r="U612" s="164" t="str">
        <f t="shared" si="168"/>
        <v>-0.49682594003883+0.116121897247381i</v>
      </c>
    </row>
    <row r="613" spans="2:21" x14ac:dyDescent="0.2">
      <c r="B613" s="164">
        <f t="shared" si="177"/>
        <v>3.8749999999999387</v>
      </c>
      <c r="C613" s="164">
        <f t="shared" si="178"/>
        <v>7498.9420933235078</v>
      </c>
      <c r="D613" s="164">
        <f t="shared" si="169"/>
        <v>7.4989420933235076</v>
      </c>
      <c r="E613" s="164">
        <f t="shared" si="170"/>
        <v>14.611537786394369</v>
      </c>
      <c r="F613" s="164">
        <f t="shared" si="171"/>
        <v>-87.968748370095554</v>
      </c>
      <c r="G613" s="164">
        <f t="shared" si="172"/>
        <v>-5.8499863305175657</v>
      </c>
      <c r="H613" s="164">
        <f t="shared" si="173"/>
        <v>166.98836474323326</v>
      </c>
      <c r="I613" s="164">
        <f t="shared" si="174"/>
        <v>8.761551455876802</v>
      </c>
      <c r="J613" s="164">
        <f t="shared" si="175"/>
        <v>79.019616373137708</v>
      </c>
      <c r="K613" s="164" t="str">
        <f t="shared" si="161"/>
        <v>1+0.00217022020245421i</v>
      </c>
      <c r="L613" s="164" t="str">
        <f t="shared" si="162"/>
        <v>1-0.000730674315377115i</v>
      </c>
      <c r="M613" s="164" t="str">
        <f t="shared" si="179"/>
        <v>1.00000158572416+0.0014395458870771i</v>
      </c>
      <c r="N613" s="164" t="str">
        <f t="shared" si="163"/>
        <v>1+16.1969389358318i</v>
      </c>
      <c r="O613" s="164" t="str">
        <f t="shared" si="164"/>
        <v>0.998516233367018+0.0276153185445835i</v>
      </c>
      <c r="P613" s="164" t="str">
        <f t="shared" si="180"/>
        <v>0.551232605206856+16.2005217768269i</v>
      </c>
      <c r="Q613" s="164" t="str">
        <f t="shared" si="165"/>
        <v>0.190601803789054-5.3740773301687i</v>
      </c>
      <c r="R613" s="164" t="str">
        <f t="shared" si="166"/>
        <v>280-64.3140992872139i</v>
      </c>
      <c r="S613" s="164" t="str">
        <f t="shared" si="167"/>
        <v>-212236.527647806i</v>
      </c>
      <c r="T613" s="164" t="str">
        <f t="shared" si="176"/>
        <v>279.829893383265-64.6636789976354i</v>
      </c>
      <c r="U613" s="164" t="str">
        <f t="shared" si="168"/>
        <v>-0.496825920367153+0.11480757628823i</v>
      </c>
    </row>
    <row r="614" spans="2:21" x14ac:dyDescent="0.2">
      <c r="B614" s="164">
        <f t="shared" si="177"/>
        <v>3.8799999999999386</v>
      </c>
      <c r="C614" s="164">
        <f t="shared" si="178"/>
        <v>7585.7757502907752</v>
      </c>
      <c r="D614" s="164">
        <f t="shared" si="169"/>
        <v>7.5857757502907752</v>
      </c>
      <c r="E614" s="164">
        <f t="shared" si="170"/>
        <v>14.512136827978473</v>
      </c>
      <c r="F614" s="164">
        <f t="shared" si="171"/>
        <v>-88.026524051725218</v>
      </c>
      <c r="G614" s="164">
        <f t="shared" si="172"/>
        <v>-5.8549435735338164</v>
      </c>
      <c r="H614" s="164">
        <f t="shared" si="173"/>
        <v>167.13066836855336</v>
      </c>
      <c r="I614" s="164">
        <f t="shared" si="174"/>
        <v>8.6571932544446568</v>
      </c>
      <c r="J614" s="164">
        <f t="shared" si="175"/>
        <v>79.10414431682814</v>
      </c>
      <c r="K614" s="164" t="str">
        <f t="shared" ref="K614:K677" si="181">COMPLEX(1,2*PI()*C614*esr*Cout)</f>
        <v>1+0.00219535016802243i</v>
      </c>
      <c r="L614" s="164" t="str">
        <f t="shared" ref="L614:L677" si="182">COMPLEX(1,-2*PI()*C614*(1-Dmax)^2*Lout*10^-6/Req)</f>
        <v>1-0.000739135125190907i</v>
      </c>
      <c r="M614" s="164" t="str">
        <f t="shared" si="179"/>
        <v>1.00000162266042+0.00145621504283152i</v>
      </c>
      <c r="N614" s="164" t="str">
        <f t="shared" ref="N614:N677" si="183">COMPLEX(1,2*PI()*C614*(Rd+Rs+esr)*Req*Cout/(Req+Rd+Rs))</f>
        <v>1+16.3844906493896i</v>
      </c>
      <c r="O614" s="164" t="str">
        <f t="shared" ref="O614:O677" si="184">IMSUM(COMPLEX(1,2*PI()*C614/(Qd*ws)),IMPRODUCT(COMPLEX(0,2*PI()*C614/ws),COMPLEX(0,2*PI()*C614/ws)))</f>
        <v>0.998481672002289+0.027935088862543i</v>
      </c>
      <c r="P614" s="164" t="str">
        <f t="shared" si="180"/>
        <v>0.540779469744086+16.3875487073709i</v>
      </c>
      <c r="Q614" s="164" t="str">
        <f t="shared" ref="Q614:Q677" si="185">IMPRODUCT(Ap,IMDIV(M614,P614))</f>
        <v>0.183075475760706-5.31311449090578i</v>
      </c>
      <c r="R614" s="164" t="str">
        <f t="shared" ref="R614:R677" si="186">IMSUM(Rz*10^3,IMDIV(1,COMPLEX(0,(2*PI()*C614*Cz*10^-9))))</f>
        <v>280-63.5779018804493i</v>
      </c>
      <c r="S614" s="164" t="str">
        <f t="shared" ref="S614:S677" si="187">IMDIV(1,COMPLEX(0,(2*PI()*C614*Cp*10^-12)))</f>
        <v>-209807.076205482i</v>
      </c>
      <c r="T614" s="164" t="str">
        <f t="shared" si="176"/>
        <v>279.829882045401-63.9319781455722i</v>
      </c>
      <c r="U614" s="164" t="str">
        <f t="shared" ref="U614:U677" si="188">IMPRODUCT(-Rs*g/(Rs+Rd),T614)</f>
        <v>-0.496825900237264+0.113508472947752i</v>
      </c>
    </row>
    <row r="615" spans="2:21" x14ac:dyDescent="0.2">
      <c r="B615" s="164">
        <f t="shared" si="177"/>
        <v>3.8849999999999385</v>
      </c>
      <c r="C615" s="164">
        <f t="shared" si="178"/>
        <v>7673.6148936171139</v>
      </c>
      <c r="D615" s="164">
        <f t="shared" ref="D615:D678" si="189">C615/1000</f>
        <v>7.6736148936171142</v>
      </c>
      <c r="E615" s="164">
        <f t="shared" ref="E615:E678" si="190">20*LOG(IMABS(Q615))</f>
        <v>14.412732565518127</v>
      </c>
      <c r="F615" s="164">
        <f t="shared" ref="F615:F678" si="191">IF(180/PI()*IMARGUMENT(Q615)&gt;0,180/PI()*IMARGUMENT(Q615)-360,180/PI()*IMARGUMENT(Q615))</f>
        <v>-88.084044867556855</v>
      </c>
      <c r="G615" s="164">
        <f t="shared" ref="G615:G678" si="192">20*LOG(IMABS(U615))</f>
        <v>-5.8597934564863339</v>
      </c>
      <c r="H615" s="164">
        <f t="shared" ref="H615:H678" si="193">180/PI()*IMARGUMENT(U615)</f>
        <v>167.27148280138749</v>
      </c>
      <c r="I615" s="164">
        <f t="shared" ref="I615:I678" si="194">E615+G615</f>
        <v>8.5529391090317937</v>
      </c>
      <c r="J615" s="164">
        <f t="shared" ref="J615:J678" si="195">F615+H615</f>
        <v>79.187437933830637</v>
      </c>
      <c r="K615" s="164" t="str">
        <f t="shared" si="181"/>
        <v>1+0.00222077112487751i</v>
      </c>
      <c r="L615" s="164" t="str">
        <f t="shared" si="182"/>
        <v>1-0.000747693906564939i</v>
      </c>
      <c r="M615" s="164" t="str">
        <f t="shared" si="179"/>
        <v>1.00000166045704+0.00147307721831257i</v>
      </c>
      <c r="N615" s="164" t="str">
        <f t="shared" si="183"/>
        <v>1+16.5742141094359i</v>
      </c>
      <c r="O615" s="164" t="str">
        <f t="shared" si="184"/>
        <v>0.998446305599959+0.028258561946273i</v>
      </c>
      <c r="P615" s="164" t="str">
        <f t="shared" si="180"/>
        <v>0.530082849477673+16.5767214077353i</v>
      </c>
      <c r="Q615" s="164" t="str">
        <f t="shared" si="185"/>
        <v>0.175718864568468-5.25283507894628i</v>
      </c>
      <c r="R615" s="164" t="str">
        <f t="shared" si="186"/>
        <v>280-62.8501316557133i</v>
      </c>
      <c r="S615" s="164" t="str">
        <f t="shared" si="187"/>
        <v>-207405.434463853i</v>
      </c>
      <c r="T615" s="164" t="str">
        <f t="shared" ref="T615:T678" si="196">IMDIV(IMPRODUCT(R615,S615),IMSUM(R615,S615))</f>
        <v>279.829870443444-63.2087514072579i</v>
      </c>
      <c r="U615" s="164" t="str">
        <f t="shared" si="188"/>
        <v>-0.496825879638489+0.112224415031162i</v>
      </c>
    </row>
    <row r="616" spans="2:21" x14ac:dyDescent="0.2">
      <c r="B616" s="164">
        <f t="shared" ref="B616:B679" si="197">B615+0.005</f>
        <v>3.8899999999999384</v>
      </c>
      <c r="C616" s="164">
        <f t="shared" ref="C616:C679" si="198">10^B616</f>
        <v>7762.471166285829</v>
      </c>
      <c r="D616" s="164">
        <f t="shared" si="189"/>
        <v>7.7624711662858292</v>
      </c>
      <c r="E616" s="164">
        <f t="shared" si="190"/>
        <v>14.313325312821139</v>
      </c>
      <c r="F616" s="164">
        <f t="shared" si="191"/>
        <v>-88.141318362732477</v>
      </c>
      <c r="G616" s="164">
        <f t="shared" si="192"/>
        <v>-5.8645381887627774</v>
      </c>
      <c r="H616" s="164">
        <f t="shared" si="193"/>
        <v>167.41081977228757</v>
      </c>
      <c r="I616" s="164">
        <f t="shared" si="194"/>
        <v>8.4487871240583612</v>
      </c>
      <c r="J616" s="164">
        <f t="shared" si="195"/>
        <v>79.26950140955509</v>
      </c>
      <c r="K616" s="164" t="str">
        <f t="shared" si="181"/>
        <v>1+0.00224648644253973i</v>
      </c>
      <c r="L616" s="164" t="str">
        <f t="shared" si="182"/>
        <v>1-0.000756351793956413i</v>
      </c>
      <c r="M616" s="164" t="str">
        <f t="shared" ref="M616:M679" si="199">IMPRODUCT(K616,L616)</f>
        <v>1.00000169913405+0.00149013464858332i</v>
      </c>
      <c r="N616" s="164" t="str">
        <f t="shared" si="183"/>
        <v>1+16.7661344636099i</v>
      </c>
      <c r="O616" s="164" t="str">
        <f t="shared" si="184"/>
        <v>0.998410115408292+0.0285857806717804i</v>
      </c>
      <c r="P616" s="164" t="str">
        <f t="shared" ref="P616:P679" si="200">IMPRODUCT(N616,O616)</f>
        <v>0.519137072917961+16.7680640254355i</v>
      </c>
      <c r="Q616" s="164" t="str">
        <f t="shared" si="185"/>
        <v>0.168528155089108-5.19323180583451i</v>
      </c>
      <c r="R616" s="164" t="str">
        <f t="shared" si="186"/>
        <v>280-62.1306921478511i</v>
      </c>
      <c r="S616" s="164" t="str">
        <f t="shared" si="187"/>
        <v>-205031.284087909i</v>
      </c>
      <c r="T616" s="164" t="str">
        <f t="shared" si="196"/>
        <v>279.829858571245-62.4939029197478i</v>
      </c>
      <c r="U616" s="164" t="str">
        <f t="shared" si="188"/>
        <v>-0.496825858559911+0.110955232337933i</v>
      </c>
    </row>
    <row r="617" spans="2:21" x14ac:dyDescent="0.2">
      <c r="B617" s="164">
        <f t="shared" si="197"/>
        <v>3.8949999999999383</v>
      </c>
      <c r="C617" s="164">
        <f t="shared" si="198"/>
        <v>7852.3563460996029</v>
      </c>
      <c r="D617" s="164">
        <f t="shared" si="189"/>
        <v>7.8523563460996026</v>
      </c>
      <c r="E617" s="164">
        <f t="shared" si="190"/>
        <v>14.213915382209235</v>
      </c>
      <c r="F617" s="164">
        <f t="shared" si="191"/>
        <v>-88.198352057483717</v>
      </c>
      <c r="G617" s="164">
        <f t="shared" si="192"/>
        <v>-5.8691799392790687</v>
      </c>
      <c r="H617" s="164">
        <f t="shared" si="193"/>
        <v>167.54869102914262</v>
      </c>
      <c r="I617" s="164">
        <f t="shared" si="194"/>
        <v>8.3447354429301654</v>
      </c>
      <c r="J617" s="164">
        <f t="shared" si="195"/>
        <v>79.3503389716589</v>
      </c>
      <c r="K617" s="164" t="str">
        <f t="shared" si="181"/>
        <v>1+0.0022724995295466i</v>
      </c>
      <c r="L617" s="164" t="str">
        <f t="shared" si="182"/>
        <v>1-0.000765109934958922i</v>
      </c>
      <c r="M617" s="164" t="str">
        <f t="shared" si="199"/>
        <v>1.00000173871197+0.00150738959458768i</v>
      </c>
      <c r="N617" s="164" t="str">
        <f t="shared" si="183"/>
        <v>1+16.9602771507466i</v>
      </c>
      <c r="O617" s="164" t="str">
        <f t="shared" si="184"/>
        <v>0.99837308223877+0.0289167884115527i</v>
      </c>
      <c r="P617" s="164" t="str">
        <f t="shared" si="200"/>
        <v>0.507936336469339+16.9616009630262i</v>
      </c>
      <c r="Q617" s="164" t="str">
        <f t="shared" si="185"/>
        <v>0.161499616341199-5.13429744919639i</v>
      </c>
      <c r="R617" s="164" t="str">
        <f t="shared" si="186"/>
        <v>280-61.4194879959359i</v>
      </c>
      <c r="S617" s="164" t="str">
        <f t="shared" si="187"/>
        <v>-202684.310386589i</v>
      </c>
      <c r="T617" s="164" t="str">
        <f t="shared" si="196"/>
        <v>279.829846422508-61.787337930624i</v>
      </c>
      <c r="U617" s="164" t="str">
        <f t="shared" si="188"/>
        <v>-0.496825836990352+0.109700756639228i</v>
      </c>
    </row>
    <row r="618" spans="2:21" x14ac:dyDescent="0.2">
      <c r="B618" s="164">
        <f t="shared" si="197"/>
        <v>3.8999999999999382</v>
      </c>
      <c r="C618" s="164">
        <f t="shared" si="198"/>
        <v>7943.2823472416867</v>
      </c>
      <c r="D618" s="164">
        <f t="shared" si="189"/>
        <v>7.9432823472416869</v>
      </c>
      <c r="E618" s="164">
        <f t="shared" si="190"/>
        <v>14.114503084679145</v>
      </c>
      <c r="F618" s="164">
        <f t="shared" si="191"/>
        <v>-88.255153448047622</v>
      </c>
      <c r="G618" s="164">
        <f t="shared" si="192"/>
        <v>-5.8737208370054645</v>
      </c>
      <c r="H618" s="164">
        <f t="shared" si="193"/>
        <v>167.68510833265094</v>
      </c>
      <c r="I618" s="164">
        <f t="shared" si="194"/>
        <v>8.2407822476736801</v>
      </c>
      <c r="J618" s="164">
        <f t="shared" si="195"/>
        <v>79.429954884603319</v>
      </c>
      <c r="K618" s="164" t="str">
        <f t="shared" si="181"/>
        <v>1+0.00229881383390462i</v>
      </c>
      <c r="L618" s="164" t="str">
        <f t="shared" si="182"/>
        <v>1-0.000773969490454572i</v>
      </c>
      <c r="M618" s="164" t="str">
        <f t="shared" si="199"/>
        <v>1.00000177921177+0.00152484434345005i</v>
      </c>
      <c r="N618" s="164" t="str">
        <f t="shared" si="183"/>
        <v>1+17.1566679042488i</v>
      </c>
      <c r="O618" s="164" t="str">
        <f t="shared" si="184"/>
        <v>0.998335186455916+0.0292516290403074i</v>
      </c>
      <c r="P618" s="164" t="str">
        <f t="shared" si="200"/>
        <v>0.496474701353082+17.1573568801908i</v>
      </c>
      <c r="Q618" s="164" t="str">
        <f t="shared" si="185"/>
        <v>0.154629599676941-5.07602485256502i</v>
      </c>
      <c r="R618" s="164" t="str">
        <f t="shared" si="186"/>
        <v>280-60.7164249306274i</v>
      </c>
      <c r="S618" s="164" t="str">
        <f t="shared" si="187"/>
        <v>-200364.20227107i</v>
      </c>
      <c r="T618" s="164" t="str">
        <f t="shared" si="196"/>
        <v>279.829833990791-61.0889627854354i</v>
      </c>
      <c r="U618" s="164" t="str">
        <f t="shared" si="188"/>
        <v>-0.496825814918374+0.108460821655603i</v>
      </c>
    </row>
    <row r="619" spans="2:21" x14ac:dyDescent="0.2">
      <c r="B619" s="164">
        <f t="shared" si="197"/>
        <v>3.9049999999999381</v>
      </c>
      <c r="C619" s="164">
        <f t="shared" si="198"/>
        <v>8035.2612218550303</v>
      </c>
      <c r="D619" s="164">
        <f t="shared" si="189"/>
        <v>8.0352612218550306</v>
      </c>
      <c r="E619" s="164">
        <f t="shared" si="190"/>
        <v>14.015088730064107</v>
      </c>
      <c r="F619" s="164">
        <f t="shared" si="191"/>
        <v>-88.311730007588707</v>
      </c>
      <c r="G619" s="164">
        <f t="shared" si="192"/>
        <v>-5.8781629714956516</v>
      </c>
      <c r="H619" s="164">
        <f t="shared" si="193"/>
        <v>167.82008345194248</v>
      </c>
      <c r="I619" s="164">
        <f t="shared" si="194"/>
        <v>8.1369257585684558</v>
      </c>
      <c r="J619" s="164">
        <f t="shared" si="195"/>
        <v>79.508353444353773</v>
      </c>
      <c r="K619" s="164" t="str">
        <f t="shared" si="181"/>
        <v>1+0.00232543284354634i</v>
      </c>
      <c r="L619" s="164" t="str">
        <f t="shared" si="182"/>
        <v>1-0.000782931634767848i</v>
      </c>
      <c r="M619" s="164" t="str">
        <f t="shared" si="199"/>
        <v>1.00000182065494+0.00154250120877849i</v>
      </c>
      <c r="N619" s="164" t="str">
        <f t="shared" si="183"/>
        <v>1+17.3553327554984i</v>
      </c>
      <c r="O619" s="164" t="str">
        <f t="shared" si="184"/>
        <v>0.998296407966885+0.0295903469408072i</v>
      </c>
      <c r="P619" s="164" t="str">
        <f t="shared" si="200"/>
        <v>0.484746090458532+17.3553566958249i</v>
      </c>
      <c r="Q619" s="164" t="str">
        <f t="shared" si="185"/>
        <v>0.147914537010117-5.01840692518984i</v>
      </c>
      <c r="R619" s="164" t="str">
        <f t="shared" si="186"/>
        <v>280-60.0214097616774i</v>
      </c>
      <c r="S619" s="164" t="str">
        <f t="shared" si="187"/>
        <v>-198070.652213535i</v>
      </c>
      <c r="T619" s="164" t="str">
        <f t="shared" si="196"/>
        <v>279.829821269503-60.3986849152854i</v>
      </c>
      <c r="U619" s="164" t="str">
        <f t="shared" si="188"/>
        <v>-0.496825792332275+0.107235263034971i</v>
      </c>
    </row>
    <row r="620" spans="2:21" x14ac:dyDescent="0.2">
      <c r="B620" s="164">
        <f t="shared" si="197"/>
        <v>3.909999999999938</v>
      </c>
      <c r="C620" s="164">
        <f t="shared" si="198"/>
        <v>8128.305161639837</v>
      </c>
      <c r="D620" s="164">
        <f t="shared" si="189"/>
        <v>8.1283051616398367</v>
      </c>
      <c r="E620" s="164">
        <f t="shared" si="190"/>
        <v>13.915672627194034</v>
      </c>
      <c r="F620" s="164">
        <f t="shared" si="191"/>
        <v>-88.368089187126841</v>
      </c>
      <c r="G620" s="164">
        <f t="shared" si="192"/>
        <v>-5.8825083934182807</v>
      </c>
      <c r="H620" s="164">
        <f t="shared" si="193"/>
        <v>167.95362816034944</v>
      </c>
      <c r="I620" s="164">
        <f t="shared" si="194"/>
        <v>8.0331642337757536</v>
      </c>
      <c r="J620" s="164">
        <f t="shared" si="195"/>
        <v>79.585538973222597</v>
      </c>
      <c r="K620" s="164" t="str">
        <f t="shared" si="181"/>
        <v>1+0.00235236008679265i</v>
      </c>
      <c r="L620" s="164" t="str">
        <f t="shared" si="182"/>
        <v>1-0.00079199755582127i</v>
      </c>
      <c r="M620" s="164" t="str">
        <f t="shared" si="199"/>
        <v>1.00000186306344+0.00156036253097138i</v>
      </c>
      <c r="N620" s="164" t="str">
        <f t="shared" si="183"/>
        <v>1+17.556298037306i</v>
      </c>
      <c r="O620" s="164" t="str">
        <f t="shared" si="184"/>
        <v>0.998256726210808+0.0299329870097428i</v>
      </c>
      <c r="P620" s="164" t="str">
        <f t="shared" si="200"/>
        <v>0.472744285120954+17.5556255901121i</v>
      </c>
      <c r="Q620" s="164" t="str">
        <f t="shared" si="185"/>
        <v>0.14135093907954-4.96143664182904i</v>
      </c>
      <c r="R620" s="164" t="str">
        <f t="shared" si="186"/>
        <v>280-59.3343503655785i</v>
      </c>
      <c r="S620" s="164" t="str">
        <f t="shared" si="187"/>
        <v>-195803.356206408i</v>
      </c>
      <c r="T620" s="164" t="str">
        <f t="shared" si="196"/>
        <v>279.8298082519-59.7164128245619i</v>
      </c>
      <c r="U620" s="164" t="str">
        <f t="shared" si="188"/>
        <v>-0.496825769220082+0.106023918330814i</v>
      </c>
    </row>
    <row r="621" spans="2:21" x14ac:dyDescent="0.2">
      <c r="B621" s="164">
        <f t="shared" si="197"/>
        <v>3.9149999999999379</v>
      </c>
      <c r="C621" s="164">
        <f t="shared" si="198"/>
        <v>8222.4264994695423</v>
      </c>
      <c r="D621" s="164">
        <f t="shared" si="189"/>
        <v>8.2224264994695417</v>
      </c>
      <c r="E621" s="164">
        <f t="shared" si="190"/>
        <v>13.816255084055964</v>
      </c>
      <c r="F621" s="164">
        <f t="shared" si="191"/>
        <v>-88.424238416471383</v>
      </c>
      <c r="G621" s="164">
        <f t="shared" si="192"/>
        <v>-5.8867591150904044</v>
      </c>
      <c r="H621" s="164">
        <f t="shared" si="193"/>
        <v>168.08575423132092</v>
      </c>
      <c r="I621" s="164">
        <f t="shared" si="194"/>
        <v>7.9294959689655595</v>
      </c>
      <c r="J621" s="164">
        <f t="shared" si="195"/>
        <v>79.661515814849537</v>
      </c>
      <c r="K621" s="164" t="str">
        <f t="shared" si="181"/>
        <v>1+0.00237959913282048i</v>
      </c>
      <c r="L621" s="164" t="str">
        <f t="shared" si="182"/>
        <v>1-0.000801168455292854i</v>
      </c>
      <c r="M621" s="164" t="str">
        <f t="shared" si="199"/>
        <v>1.00000190645976+0.00157843067752763i</v>
      </c>
      <c r="N621" s="164" t="str">
        <f t="shared" si="183"/>
        <v>1+17.7595903874021i</v>
      </c>
      <c r="O621" s="164" t="str">
        <f t="shared" si="184"/>
        <v>0.998216120147893+0.0302795946636843i</v>
      </c>
      <c r="P621" s="164" t="str">
        <f t="shared" si="200"/>
        <v>0.460462921824293+17.758189006592i</v>
      </c>
      <c r="Q621" s="164" t="str">
        <f t="shared" si="185"/>
        <v>0.134935393747407-4.90510704252693i</v>
      </c>
      <c r="R621" s="164" t="str">
        <f t="shared" si="186"/>
        <v>280-58.6551556733514i</v>
      </c>
      <c r="S621" s="164" t="str">
        <f t="shared" si="187"/>
        <v>-193562.01372206i</v>
      </c>
      <c r="T621" s="164" t="str">
        <f t="shared" si="196"/>
        <v>279.829794931081-59.0420560788084i</v>
      </c>
      <c r="U621" s="164" t="str">
        <f t="shared" si="188"/>
        <v>-0.496825745569541+0.104826626980652i</v>
      </c>
    </row>
    <row r="622" spans="2:21" x14ac:dyDescent="0.2">
      <c r="B622" s="164">
        <f t="shared" si="197"/>
        <v>3.9199999999999378</v>
      </c>
      <c r="C622" s="164">
        <f t="shared" si="198"/>
        <v>8317.6377110255271</v>
      </c>
      <c r="D622" s="164">
        <f t="shared" si="189"/>
        <v>8.3176377110255277</v>
      </c>
      <c r="E622" s="164">
        <f t="shared" si="190"/>
        <v>13.71683640795373</v>
      </c>
      <c r="F622" s="164">
        <f t="shared" si="191"/>
        <v>-88.48018510516134</v>
      </c>
      <c r="G622" s="164">
        <f t="shared" si="192"/>
        <v>-5.890917111012187</v>
      </c>
      <c r="H622" s="164">
        <f t="shared" si="193"/>
        <v>168.21647343448021</v>
      </c>
      <c r="I622" s="164">
        <f t="shared" si="194"/>
        <v>7.8259192969415432</v>
      </c>
      <c r="J622" s="164">
        <f t="shared" si="195"/>
        <v>79.736288329318867</v>
      </c>
      <c r="K622" s="164" t="str">
        <f t="shared" si="181"/>
        <v>1+0.00240715359213587i</v>
      </c>
      <c r="L622" s="164" t="str">
        <f t="shared" si="182"/>
        <v>1-0.000810445548775391i</v>
      </c>
      <c r="M622" s="164" t="str">
        <f t="shared" si="199"/>
        <v>1.00000195086691+0.00159670804336048i</v>
      </c>
      <c r="N622" s="164" t="str">
        <f t="shared" si="183"/>
        <v>1+17.9652367519675i</v>
      </c>
      <c r="O622" s="164" t="str">
        <f t="shared" si="184"/>
        <v>0.998174568248268+0.0306302158451007i</v>
      </c>
      <c r="P622" s="164" t="str">
        <f t="shared" si="200"/>
        <v>0.447895488827168+17.9630726542182i</v>
      </c>
      <c r="Q622" s="164" t="str">
        <f t="shared" si="185"/>
        <v>0.128664564331954-4.84941123237634i</v>
      </c>
      <c r="R622" s="164" t="str">
        <f t="shared" si="186"/>
        <v>280-57.9837356584761i</v>
      </c>
      <c r="S622" s="164" t="str">
        <f t="shared" si="187"/>
        <v>-191346.327672971i</v>
      </c>
      <c r="T622" s="164" t="str">
        <f t="shared" si="196"/>
        <v>279.82978129998-58.3755252927389i</v>
      </c>
      <c r="U622" s="164" t="str">
        <f t="shared" si="188"/>
        <v>-0.496825721368109+0.103643230284758i</v>
      </c>
    </row>
    <row r="623" spans="2:21" x14ac:dyDescent="0.2">
      <c r="B623" s="164">
        <f t="shared" si="197"/>
        <v>3.9249999999999376</v>
      </c>
      <c r="C623" s="164">
        <f t="shared" si="198"/>
        <v>8413.9514164507527</v>
      </c>
      <c r="D623" s="164">
        <f t="shared" si="189"/>
        <v>8.4139514164507521</v>
      </c>
      <c r="E623" s="164">
        <f t="shared" si="190"/>
        <v>13.617416905667941</v>
      </c>
      <c r="F623" s="164">
        <f t="shared" si="191"/>
        <v>-88.535936643411887</v>
      </c>
      <c r="G623" s="164">
        <f t="shared" si="192"/>
        <v>-5.8949843184022992</v>
      </c>
      <c r="H623" s="164">
        <f t="shared" si="193"/>
        <v>168.34579753182015</v>
      </c>
      <c r="I623" s="164">
        <f t="shared" si="194"/>
        <v>7.7224325872656419</v>
      </c>
      <c r="J623" s="164">
        <f t="shared" si="195"/>
        <v>79.809860888408267</v>
      </c>
      <c r="K623" s="164" t="str">
        <f t="shared" si="181"/>
        <v>1+0.00243502711705256i</v>
      </c>
      <c r="L623" s="164" t="str">
        <f t="shared" si="182"/>
        <v>1-0.000819830065937574i</v>
      </c>
      <c r="M623" s="164" t="str">
        <f t="shared" si="199"/>
        <v>1.00000199630844+0.00161519705111499i</v>
      </c>
      <c r="N623" s="164" t="str">
        <f t="shared" si="183"/>
        <v>1+18.1732643892052i</v>
      </c>
      <c r="O623" s="164" t="str">
        <f t="shared" si="184"/>
        <v>0.998132048480566+0.0309848970284498i</v>
      </c>
      <c r="P623" s="164" t="str">
        <f t="shared" si="200"/>
        <v>0.435035322710249+18.1703025094048i</v>
      </c>
      <c r="Q623" s="164" t="str">
        <f t="shared" si="185"/>
        <v>0.122535187973822-4.79434238126736i</v>
      </c>
      <c r="R623" s="164" t="str">
        <f t="shared" si="186"/>
        <v>280-57.3200013249564i</v>
      </c>
      <c r="S623" s="164" t="str">
        <f t="shared" si="187"/>
        <v>-189156.004372357i</v>
      </c>
      <c r="T623" s="164" t="str">
        <f t="shared" si="196"/>
        <v>279.829767351371-57.7167321183876i</v>
      </c>
      <c r="U623" s="164" t="str">
        <f t="shared" si="188"/>
        <v>-0.496825696602954+0.102473571385126i</v>
      </c>
    </row>
    <row r="624" spans="2:21" x14ac:dyDescent="0.2">
      <c r="B624" s="164">
        <f t="shared" si="197"/>
        <v>3.9299999999999375</v>
      </c>
      <c r="C624" s="164">
        <f t="shared" si="198"/>
        <v>8511.380382022553</v>
      </c>
      <c r="D624" s="164">
        <f t="shared" si="189"/>
        <v>8.5113803820225531</v>
      </c>
      <c r="E624" s="164">
        <f t="shared" si="190"/>
        <v>13.517996883615579</v>
      </c>
      <c r="F624" s="164">
        <f t="shared" si="191"/>
        <v>-88.591500403067116</v>
      </c>
      <c r="G624" s="164">
        <f t="shared" si="192"/>
        <v>-5.8989626377338409</v>
      </c>
      <c r="H624" s="164">
        <f t="shared" si="193"/>
        <v>168.47373827403499</v>
      </c>
      <c r="I624" s="164">
        <f t="shared" si="194"/>
        <v>7.6190342458817382</v>
      </c>
      <c r="J624" s="164">
        <f t="shared" si="195"/>
        <v>79.88223787096787</v>
      </c>
      <c r="K624" s="164" t="str">
        <f t="shared" si="181"/>
        <v>1+0.00246322340217608i</v>
      </c>
      <c r="L624" s="164" t="str">
        <f t="shared" si="182"/>
        <v>1-0.000829323250686987i</v>
      </c>
      <c r="M624" s="164" t="str">
        <f t="shared" si="199"/>
        <v>1.00000204280844+0.00163390015148909i</v>
      </c>
      <c r="N624" s="164" t="str">
        <f t="shared" si="183"/>
        <v>1+18.383700872953i</v>
      </c>
      <c r="O624" s="164" t="str">
        <f t="shared" si="184"/>
        <v>0.998088538300243+0.0313436852263384i</v>
      </c>
      <c r="P624" s="164" t="str">
        <f t="shared" si="200"/>
        <v>0.421875604843242+18.3799048180609i</v>
      </c>
      <c r="Q624" s="164" t="str">
        <f t="shared" si="185"/>
        <v>0.116544074035545-4.73989372362267i</v>
      </c>
      <c r="R624" s="164" t="str">
        <f t="shared" si="186"/>
        <v>280-56.6638646955257i</v>
      </c>
      <c r="S624" s="164" t="str">
        <f t="shared" si="187"/>
        <v>-186990.753495234i</v>
      </c>
      <c r="T624" s="164" t="str">
        <f t="shared" si="196"/>
        <v>279.829753077857-57.0655892334i</v>
      </c>
      <c r="U624" s="164" t="str">
        <f t="shared" si="188"/>
        <v>-0.496825671260945+0.101317495244678i</v>
      </c>
    </row>
    <row r="625" spans="2:21" x14ac:dyDescent="0.2">
      <c r="B625" s="164">
        <f t="shared" si="197"/>
        <v>3.9349999999999374</v>
      </c>
      <c r="C625" s="164">
        <f t="shared" si="198"/>
        <v>8609.9375218447803</v>
      </c>
      <c r="D625" s="164">
        <f t="shared" si="189"/>
        <v>8.6099375218447811</v>
      </c>
      <c r="E625" s="164">
        <f t="shared" si="190"/>
        <v>13.418576648009248</v>
      </c>
      <c r="F625" s="164">
        <f t="shared" si="191"/>
        <v>-88.646883738559325</v>
      </c>
      <c r="G625" s="164">
        <f t="shared" si="192"/>
        <v>-5.9028539332700145</v>
      </c>
      <c r="H625" s="164">
        <f t="shared" si="193"/>
        <v>168.60030739698499</v>
      </c>
      <c r="I625" s="164">
        <f t="shared" si="194"/>
        <v>7.5157227147392334</v>
      </c>
      <c r="J625" s="164">
        <f t="shared" si="195"/>
        <v>79.953423658425663</v>
      </c>
      <c r="K625" s="164" t="str">
        <f t="shared" si="181"/>
        <v>1+0.00249174618489349i</v>
      </c>
      <c r="L625" s="164" t="str">
        <f t="shared" si="182"/>
        <v>1-0.000838926361334988i</v>
      </c>
      <c r="M625" s="164" t="str">
        <f t="shared" si="199"/>
        <v>1.00000209039156+0.0016528198235585i</v>
      </c>
      <c r="N625" s="164" t="str">
        <f t="shared" si="183"/>
        <v>1+18.5965740963391i</v>
      </c>
      <c r="O625" s="164" t="str">
        <f t="shared" si="184"/>
        <v>0.998044014637626+0.0317066279957535i</v>
      </c>
      <c r="P625" s="164" t="str">
        <f t="shared" si="200"/>
        <v>0.408409357769536+18.5919060976121i</v>
      </c>
      <c r="Q625" s="164" t="str">
        <f t="shared" si="185"/>
        <v>0.11068810253356-4.68605855812009i</v>
      </c>
      <c r="R625" s="164" t="str">
        <f t="shared" si="186"/>
        <v>280-56.0152387999838i</v>
      </c>
      <c r="S625" s="164" t="str">
        <f t="shared" si="187"/>
        <v>-184850.288039947i</v>
      </c>
      <c r="T625" s="164" t="str">
        <f t="shared" si="196"/>
        <v>279.829738471875-56.4220103294589i</v>
      </c>
      <c r="U625" s="164" t="str">
        <f t="shared" si="188"/>
        <v>-0.496825645328653+0.100174848626715i</v>
      </c>
    </row>
    <row r="626" spans="2:21" x14ac:dyDescent="0.2">
      <c r="B626" s="164">
        <f t="shared" si="197"/>
        <v>3.9399999999999373</v>
      </c>
      <c r="C626" s="164">
        <f t="shared" si="198"/>
        <v>8709.635899559551</v>
      </c>
      <c r="D626" s="164">
        <f t="shared" si="189"/>
        <v>8.7096358995595509</v>
      </c>
      <c r="E626" s="164">
        <f t="shared" si="190"/>
        <v>13.319156505017389</v>
      </c>
      <c r="F626" s="164">
        <f t="shared" si="191"/>
        <v>-88.702093987874704</v>
      </c>
      <c r="G626" s="164">
        <f t="shared" si="192"/>
        <v>-5.9066600335998052</v>
      </c>
      <c r="H626" s="164">
        <f t="shared" si="193"/>
        <v>168.72551661829101</v>
      </c>
      <c r="I626" s="164">
        <f t="shared" si="194"/>
        <v>7.4124964714175841</v>
      </c>
      <c r="J626" s="164">
        <f t="shared" si="195"/>
        <v>80.023422630416306</v>
      </c>
      <c r="K626" s="164" t="str">
        <f t="shared" si="181"/>
        <v>1+0.00252059924586874i</v>
      </c>
      <c r="L626" s="164" t="str">
        <f t="shared" si="182"/>
        <v>1-0.000848640670763488i</v>
      </c>
      <c r="M626" s="164" t="str">
        <f t="shared" si="199"/>
        <v>1.00000213908303+0.00167195857510525i</v>
      </c>
      <c r="N626" s="164" t="str">
        <f t="shared" si="183"/>
        <v>1+18.8119122754784i</v>
      </c>
      <c r="O626" s="164" t="str">
        <f t="shared" si="184"/>
        <v>0.997998453885679+0.0320737734443658i</v>
      </c>
      <c r="P626" s="164" t="str">
        <f t="shared" si="200"/>
        <v>0.394629441506701+18.8063331390048i</v>
      </c>
      <c r="Q626" s="164" t="str">
        <f t="shared" si="185"/>
        <v>0.104964222602203-4.63283024740373i</v>
      </c>
      <c r="R626" s="164" t="str">
        <f t="shared" si="186"/>
        <v>280-55.3740376636717i</v>
      </c>
      <c r="S626" s="164" t="str">
        <f t="shared" si="187"/>
        <v>-182734.324290116i</v>
      </c>
      <c r="T626" s="164" t="str">
        <f t="shared" si="196"/>
        <v>279.829723525675-55.7859101008427i</v>
      </c>
      <c r="U626" s="164" t="str">
        <f t="shared" si="188"/>
        <v>-0.496825618792319+0.0990454800746028i</v>
      </c>
    </row>
    <row r="627" spans="2:21" x14ac:dyDescent="0.2">
      <c r="B627" s="164">
        <f t="shared" si="197"/>
        <v>3.9449999999999372</v>
      </c>
      <c r="C627" s="164">
        <f t="shared" si="198"/>
        <v>8810.4887300788705</v>
      </c>
      <c r="D627" s="164">
        <f t="shared" si="189"/>
        <v>8.8104887300788697</v>
      </c>
      <c r="E627" s="164">
        <f t="shared" si="190"/>
        <v>13.219736760923528</v>
      </c>
      <c r="F627" s="164">
        <f t="shared" si="191"/>
        <v>-88.757138473526084</v>
      </c>
      <c r="G627" s="164">
        <f t="shared" si="192"/>
        <v>-5.9103827321717795</v>
      </c>
      <c r="H627" s="164">
        <f t="shared" si="193"/>
        <v>168.84937763405708</v>
      </c>
      <c r="I627" s="164">
        <f t="shared" si="194"/>
        <v>7.3093540287517484</v>
      </c>
      <c r="J627" s="164">
        <f t="shared" si="195"/>
        <v>80.092239160530994</v>
      </c>
      <c r="K627" s="164" t="str">
        <f t="shared" si="181"/>
        <v>1+0.00254978640954381i</v>
      </c>
      <c r="L627" s="164" t="str">
        <f t="shared" si="182"/>
        <v>1-0.000858467466593683i</v>
      </c>
      <c r="M627" s="164" t="str">
        <f t="shared" si="199"/>
        <v>1.00000218890868+0.00169131894295013i</v>
      </c>
      <c r="N627" s="164" t="str">
        <f t="shared" si="183"/>
        <v>1+19.0297439532135i</v>
      </c>
      <c r="O627" s="164" t="str">
        <f t="shared" si="184"/>
        <v>0.997951831887488+0.0324451702369072i</v>
      </c>
      <c r="P627" s="164" t="str">
        <f t="shared" si="200"/>
        <v>0.380528549760721+19.0232130086962i</v>
      </c>
      <c r="Q627" s="164" t="str">
        <f t="shared" si="185"/>
        <v>0.0993694509890479-4.5802022177832i</v>
      </c>
      <c r="R627" s="164" t="str">
        <f t="shared" si="186"/>
        <v>280-54.7401762960723i</v>
      </c>
      <c r="S627" s="164" t="str">
        <f t="shared" si="187"/>
        <v>-180642.581777039i</v>
      </c>
      <c r="T627" s="164" t="str">
        <f t="shared" si="196"/>
        <v>279.829708231337-55.1572042331178i</v>
      </c>
      <c r="U627" s="164" t="str">
        <f t="shared" si="188"/>
        <v>-0.496825591637881+0.097929239891697i</v>
      </c>
    </row>
    <row r="628" spans="2:21" x14ac:dyDescent="0.2">
      <c r="B628" s="164">
        <f t="shared" si="197"/>
        <v>3.9499999999999371</v>
      </c>
      <c r="C628" s="164">
        <f t="shared" si="198"/>
        <v>8912.5093813361691</v>
      </c>
      <c r="D628" s="164">
        <f t="shared" si="189"/>
        <v>8.9125093813361698</v>
      </c>
      <c r="E628" s="164">
        <f t="shared" si="190"/>
        <v>13.120317722286297</v>
      </c>
      <c r="F628" s="164">
        <f t="shared" si="191"/>
        <v>-88.812024503531973</v>
      </c>
      <c r="G628" s="164">
        <f t="shared" si="192"/>
        <v>-5.9140237878276842</v>
      </c>
      <c r="H628" s="164">
        <f t="shared" si="193"/>
        <v>168.97190211571512</v>
      </c>
      <c r="I628" s="164">
        <f t="shared" si="194"/>
        <v>7.2062939344586123</v>
      </c>
      <c r="J628" s="164">
        <f t="shared" si="195"/>
        <v>80.159877612183152</v>
      </c>
      <c r="K628" s="164" t="str">
        <f t="shared" si="181"/>
        <v>1+0.00257931154464563i</v>
      </c>
      <c r="L628" s="164" t="str">
        <f t="shared" si="182"/>
        <v>1-0.000868408051356716i</v>
      </c>
      <c r="M628" s="164" t="str">
        <f t="shared" si="199"/>
        <v>1.00000223989491+0.00171090349328891i</v>
      </c>
      <c r="N628" s="164" t="str">
        <f t="shared" si="183"/>
        <v>1+19.2500980028973i</v>
      </c>
      <c r="O628" s="164" t="str">
        <f t="shared" si="184"/>
        <v>0.997904123923454+0.0328208676016201i</v>
      </c>
      <c r="P628" s="164" t="str">
        <f t="shared" si="200"/>
        <v>0.36609920605215+19.2425730506235i</v>
      </c>
      <c r="Q628" s="164" t="str">
        <f t="shared" si="185"/>
        <v>0.0939008705811109-4.52816795892242i</v>
      </c>
      <c r="R628" s="164" t="str">
        <f t="shared" si="186"/>
        <v>280-54.1135706795489i</v>
      </c>
      <c r="S628" s="164" t="str">
        <f t="shared" si="187"/>
        <v>-178574.783242511i</v>
      </c>
      <c r="T628" s="164" t="str">
        <f t="shared" si="196"/>
        <v>279.829692580748-54.535809391966i</v>
      </c>
      <c r="U628" s="164" t="str">
        <f t="shared" si="188"/>
        <v>-0.496825563850934+0.0968259801215058i</v>
      </c>
    </row>
    <row r="629" spans="2:21" x14ac:dyDescent="0.2">
      <c r="B629" s="164">
        <f t="shared" si="197"/>
        <v>3.954999999999937</v>
      </c>
      <c r="C629" s="164">
        <f t="shared" si="198"/>
        <v>9015.711376058267</v>
      </c>
      <c r="D629" s="164">
        <f t="shared" si="189"/>
        <v>9.0157113760582668</v>
      </c>
      <c r="E629" s="164">
        <f t="shared" si="190"/>
        <v>13.020899696099876</v>
      </c>
      <c r="F629" s="164">
        <f t="shared" si="191"/>
        <v>-88.866759372403095</v>
      </c>
      <c r="G629" s="164">
        <f t="shared" si="192"/>
        <v>-5.9175849253333936</v>
      </c>
      <c r="H629" s="164">
        <f t="shared" si="193"/>
        <v>169.09310170699382</v>
      </c>
      <c r="I629" s="164">
        <f t="shared" si="194"/>
        <v>7.1033147707664828</v>
      </c>
      <c r="J629" s="164">
        <f t="shared" si="195"/>
        <v>80.226342334590726</v>
      </c>
      <c r="K629" s="164" t="str">
        <f t="shared" si="181"/>
        <v>1+0.00260917856469888i</v>
      </c>
      <c r="L629" s="164" t="str">
        <f t="shared" si="182"/>
        <v>1-0.000878463742666328i</v>
      </c>
      <c r="M629" s="164" t="str">
        <f t="shared" si="199"/>
        <v>1.00000229206877+0.00173071482203255i</v>
      </c>
      <c r="N629" s="164" t="str">
        <f t="shared" si="183"/>
        <v>1+19.4730036322205i</v>
      </c>
      <c r="O629" s="164" t="str">
        <f t="shared" si="184"/>
        <v>0.997855304698182+0.0332009153367833i</v>
      </c>
      <c r="P629" s="164" t="str">
        <f t="shared" si="200"/>
        <v>0.351333759751955+19.464440888155i</v>
      </c>
      <c r="Q629" s="164" t="str">
        <f t="shared" si="185"/>
        <v>0.0885556289612809-4.47672102351838i</v>
      </c>
      <c r="R629" s="164" t="str">
        <f t="shared" si="186"/>
        <v>280-53.4941377582049i</v>
      </c>
      <c r="S629" s="164" t="str">
        <f t="shared" si="187"/>
        <v>-176530.654602077i</v>
      </c>
      <c r="T629" s="164" t="str">
        <f t="shared" si="196"/>
        <v>279.829676565613-53.9216432121351i</v>
      </c>
      <c r="U629" s="164" t="str">
        <f t="shared" si="188"/>
        <v>-0.496825535416752+0.0957355545280724i</v>
      </c>
    </row>
    <row r="630" spans="2:21" x14ac:dyDescent="0.2">
      <c r="B630" s="164">
        <f t="shared" si="197"/>
        <v>3.9599999999999369</v>
      </c>
      <c r="C630" s="164">
        <f t="shared" si="198"/>
        <v>9120.1083935577808</v>
      </c>
      <c r="D630" s="164">
        <f t="shared" si="189"/>
        <v>9.1201083935577802</v>
      </c>
      <c r="E630" s="164">
        <f t="shared" si="190"/>
        <v>12.921482989954459</v>
      </c>
      <c r="F630" s="164">
        <f t="shared" si="191"/>
        <v>-88.921350362135684</v>
      </c>
      <c r="G630" s="164">
        <f t="shared" si="192"/>
        <v>-5.9210678359087785</v>
      </c>
      <c r="H630" s="164">
        <f t="shared" si="193"/>
        <v>169.21298802100347</v>
      </c>
      <c r="I630" s="164">
        <f t="shared" si="194"/>
        <v>7.0004151540456805</v>
      </c>
      <c r="J630" s="164">
        <f t="shared" si="195"/>
        <v>80.291637658867785</v>
      </c>
      <c r="K630" s="164" t="str">
        <f t="shared" si="181"/>
        <v>1+0.00263939142854472i</v>
      </c>
      <c r="L630" s="164" t="str">
        <f t="shared" si="182"/>
        <v>1-0.000888635873393512i</v>
      </c>
      <c r="M630" s="164" t="str">
        <f t="shared" si="199"/>
        <v>1.00000234545791+0.00175075555515121i</v>
      </c>
      <c r="N630" s="164" t="str">
        <f t="shared" si="183"/>
        <v>1+19.6984903870826i</v>
      </c>
      <c r="O630" s="164" t="str">
        <f t="shared" si="184"/>
        <v>0.997805348327072+0.0335853638173123i</v>
      </c>
      <c r="P630" s="164" t="str">
        <f t="shared" si="200"/>
        <v>0.336224382025074+19.6888444260177i</v>
      </c>
      <c r="Q630" s="164" t="str">
        <f t="shared" si="185"/>
        <v>0.0833309369944834-4.42585502697011i</v>
      </c>
      <c r="R630" s="164" t="str">
        <f t="shared" si="186"/>
        <v>280-52.881795426878i</v>
      </c>
      <c r="S630" s="164" t="str">
        <f t="shared" si="187"/>
        <v>-174509.924908698i</v>
      </c>
      <c r="T630" s="164" t="str">
        <f t="shared" si="196"/>
        <v>279.829660177438-53.3146242865226i</v>
      </c>
      <c r="U630" s="164" t="str">
        <f t="shared" si="188"/>
        <v>-0.496825506320253+0.0946578185765933i</v>
      </c>
    </row>
    <row r="631" spans="2:21" x14ac:dyDescent="0.2">
      <c r="B631" s="164">
        <f t="shared" si="197"/>
        <v>3.9649999999999368</v>
      </c>
      <c r="C631" s="164">
        <f t="shared" si="198"/>
        <v>9225.7142715462996</v>
      </c>
      <c r="D631" s="164">
        <f t="shared" si="189"/>
        <v>9.2257142715463001</v>
      </c>
      <c r="E631" s="164">
        <f t="shared" si="190"/>
        <v>12.822067912196998</v>
      </c>
      <c r="F631" s="164">
        <f t="shared" si="191"/>
        <v>-88.975804743212407</v>
      </c>
      <c r="G631" s="164">
        <f t="shared" si="192"/>
        <v>-5.9244741777543748</v>
      </c>
      <c r="H631" s="164">
        <f t="shared" si="193"/>
        <v>169.33157263743752</v>
      </c>
      <c r="I631" s="164">
        <f t="shared" si="194"/>
        <v>6.8975937344426228</v>
      </c>
      <c r="J631" s="164">
        <f t="shared" si="195"/>
        <v>80.35576789422511</v>
      </c>
      <c r="K631" s="164" t="str">
        <f t="shared" si="181"/>
        <v>1+0.00266995414086552i</v>
      </c>
      <c r="L631" s="164" t="str">
        <f t="shared" si="182"/>
        <v>1-0.000898925791843177i</v>
      </c>
      <c r="M631" s="164" t="str">
        <f t="shared" si="199"/>
        <v>1.00000240009064+0.00177102834902234i</v>
      </c>
      <c r="N631" s="164" t="str">
        <f t="shared" si="183"/>
        <v>1+19.9265881555089i</v>
      </c>
      <c r="O631" s="164" t="str">
        <f t="shared" si="184"/>
        <v>0.997754228322595+0.0339742640014369i</v>
      </c>
      <c r="P631" s="164" t="str">
        <f t="shared" si="200"/>
        <v>0.32076306167943+19.9158118522034i</v>
      </c>
      <c r="Q631" s="164" t="str">
        <f t="shared" si="185"/>
        <v>0.0782240674429676-4.37556364703858i</v>
      </c>
      <c r="R631" s="164" t="str">
        <f t="shared" si="186"/>
        <v>280-52.2764625202556i</v>
      </c>
      <c r="S631" s="164" t="str">
        <f t="shared" si="187"/>
        <v>-172512.326316843i</v>
      </c>
      <c r="T631" s="164" t="str">
        <f t="shared" si="196"/>
        <v>279.829643407537-52.7146721553867i</v>
      </c>
      <c r="U631" s="164" t="str">
        <f t="shared" si="188"/>
        <v>-0.496825476546017+0.0935926294142632i</v>
      </c>
    </row>
    <row r="632" spans="2:21" x14ac:dyDescent="0.2">
      <c r="B632" s="164">
        <f t="shared" si="197"/>
        <v>3.9699999999999367</v>
      </c>
      <c r="C632" s="164">
        <f t="shared" si="198"/>
        <v>9332.5430079685611</v>
      </c>
      <c r="D632" s="164">
        <f t="shared" si="189"/>
        <v>9.3325430079685603</v>
      </c>
      <c r="E632" s="164">
        <f t="shared" si="190"/>
        <v>12.722654772093394</v>
      </c>
      <c r="F632" s="164">
        <f t="shared" si="191"/>
        <v>-89.030129775610561</v>
      </c>
      <c r="G632" s="164">
        <f t="shared" si="192"/>
        <v>-5.9278055765763114</v>
      </c>
      <c r="H632" s="164">
        <f t="shared" si="193"/>
        <v>169.4488670998868</v>
      </c>
      <c r="I632" s="164">
        <f t="shared" si="194"/>
        <v>6.7948491955170827</v>
      </c>
      <c r="J632" s="164">
        <f t="shared" si="195"/>
        <v>80.418737324276236</v>
      </c>
      <c r="K632" s="164" t="str">
        <f t="shared" si="181"/>
        <v>1+0.0027008707527157i</v>
      </c>
      <c r="L632" s="164" t="str">
        <f t="shared" si="182"/>
        <v>1-0.000909334861932868i</v>
      </c>
      <c r="M632" s="164" t="str">
        <f t="shared" si="199"/>
        <v>1.00000245599593+0.00179153589078283i</v>
      </c>
      <c r="N632" s="164" t="str">
        <f t="shared" si="183"/>
        <v>1+20.1573271716114i</v>
      </c>
      <c r="O632" s="164" t="str">
        <f t="shared" si="184"/>
        <v>0.997701917580249+0.0343676674374553i</v>
      </c>
      <c r="P632" s="164" t="str">
        <f t="shared" si="200"/>
        <v>0.304941600918327+20.1453716398466i</v>
      </c>
      <c r="Q632" s="164" t="str">
        <f t="shared" si="185"/>
        <v>0.0732323536102591-4.32584062349849i</v>
      </c>
      <c r="R632" s="164" t="str">
        <f t="shared" si="186"/>
        <v>280-51.6780588021161i</v>
      </c>
      <c r="S632" s="164" t="str">
        <f t="shared" si="187"/>
        <v>-170537.594046983i</v>
      </c>
      <c r="T632" s="164" t="str">
        <f t="shared" si="196"/>
        <v>279.829626247017-52.1217072956784i</v>
      </c>
      <c r="U632" s="164" t="str">
        <f t="shared" si="188"/>
        <v>-0.496825446078253+0.0925398458513347i</v>
      </c>
    </row>
    <row r="633" spans="2:21" x14ac:dyDescent="0.2">
      <c r="B633" s="164">
        <f t="shared" si="197"/>
        <v>3.9749999999999366</v>
      </c>
      <c r="C633" s="164">
        <f t="shared" si="198"/>
        <v>9440.6087628578698</v>
      </c>
      <c r="D633" s="164">
        <f t="shared" si="189"/>
        <v>9.4406087628578703</v>
      </c>
      <c r="E633" s="164">
        <f t="shared" si="190"/>
        <v>12.623243879989934</v>
      </c>
      <c r="F633" s="164">
        <f t="shared" si="191"/>
        <v>-89.084332709818057</v>
      </c>
      <c r="G633" s="164">
        <f t="shared" si="192"/>
        <v>-5.9310636261076866</v>
      </c>
      <c r="H633" s="164">
        <f t="shared" si="193"/>
        <v>169.56488291326292</v>
      </c>
      <c r="I633" s="164">
        <f t="shared" si="194"/>
        <v>6.6921802538822472</v>
      </c>
      <c r="J633" s="164">
        <f t="shared" si="195"/>
        <v>80.480550203444864</v>
      </c>
      <c r="K633" s="164" t="str">
        <f t="shared" si="181"/>
        <v>1+0.00273214536205867i</v>
      </c>
      <c r="L633" s="164" t="str">
        <f t="shared" si="182"/>
        <v>1-0.000919864463373551i</v>
      </c>
      <c r="M633" s="164" t="str">
        <f t="shared" si="199"/>
        <v>1.00000251320343+0.00181228089868512i</v>
      </c>
      <c r="N633" s="164" t="str">
        <f t="shared" si="183"/>
        <v>1+20.3907380195969i</v>
      </c>
      <c r="O633" s="164" t="str">
        <f t="shared" si="184"/>
        <v>0.997648388364185+0.0347656262705667i</v>
      </c>
      <c r="P633" s="164" t="str">
        <f t="shared" si="200"/>
        <v>0.288751610993844+20.3775525490777i</v>
      </c>
      <c r="Q633" s="164" t="str">
        <f t="shared" si="185"/>
        <v>0.0683531880131551-4.2766797577814i</v>
      </c>
      <c r="R633" s="164" t="str">
        <f t="shared" si="186"/>
        <v>280-51.0865049546952i</v>
      </c>
      <c r="S633" s="164" t="str">
        <f t="shared" si="187"/>
        <v>-168585.466350494i</v>
      </c>
      <c r="T633" s="164" t="str">
        <f t="shared" si="196"/>
        <v>279.829608686777-51.5356511105035i</v>
      </c>
      <c r="U633" s="164" t="str">
        <f t="shared" si="188"/>
        <v>-0.496825414900803+0.0914993283424079i</v>
      </c>
    </row>
    <row r="634" spans="2:21" x14ac:dyDescent="0.2">
      <c r="B634" s="164">
        <f t="shared" si="197"/>
        <v>3.9799999999999365</v>
      </c>
      <c r="C634" s="164">
        <f t="shared" si="198"/>
        <v>9549.9258602129794</v>
      </c>
      <c r="D634" s="164">
        <f t="shared" si="189"/>
        <v>9.54992586021298</v>
      </c>
      <c r="E634" s="164">
        <f t="shared" si="190"/>
        <v>12.523835547476434</v>
      </c>
      <c r="F634" s="164">
        <f t="shared" si="191"/>
        <v>-89.138420787857399</v>
      </c>
      <c r="G634" s="164">
        <f t="shared" si="192"/>
        <v>-5.9342498886267592</v>
      </c>
      <c r="H634" s="164">
        <f t="shared" si="193"/>
        <v>169.67963154132974</v>
      </c>
      <c r="I634" s="164">
        <f t="shared" si="194"/>
        <v>6.5895856588496748</v>
      </c>
      <c r="J634" s="164">
        <f t="shared" si="195"/>
        <v>80.541210753472342</v>
      </c>
      <c r="K634" s="164" t="str">
        <f t="shared" si="181"/>
        <v>1+0.00276378211431002i</v>
      </c>
      <c r="L634" s="164" t="str">
        <f t="shared" si="182"/>
        <v>1-0.000930515991852491i</v>
      </c>
      <c r="M634" s="164" t="str">
        <f t="shared" si="199"/>
        <v>1.00000257174346+0.00183326612245753i</v>
      </c>
      <c r="N634" s="164" t="str">
        <f t="shared" si="183"/>
        <v>1+20.6268516378204i</v>
      </c>
      <c r="O634" s="164" t="str">
        <f t="shared" si="184"/>
        <v>0.997593612292505+0.0351681932497835i</v>
      </c>
      <c r="P634" s="164" t="str">
        <f t="shared" si="200"/>
        <v>0.272184507759024+20.6123836288446i</v>
      </c>
      <c r="Q634" s="164" t="str">
        <f t="shared" si="185"/>
        <v>0.0635840210813043-4.22807491261181i</v>
      </c>
      <c r="R634" s="164" t="str">
        <f t="shared" si="186"/>
        <v>280-50.5017225681709i</v>
      </c>
      <c r="S634" s="164" t="str">
        <f t="shared" si="187"/>
        <v>-166655.684474964i</v>
      </c>
      <c r="T634" s="164" t="str">
        <f t="shared" si="196"/>
        <v>279.829590717512-50.9564259187037i</v>
      </c>
      <c r="U634" s="164" t="str">
        <f t="shared" si="188"/>
        <v>-0.496825382997147+0.0904709389679331i</v>
      </c>
    </row>
    <row r="635" spans="2:21" x14ac:dyDescent="0.2">
      <c r="B635" s="164">
        <f t="shared" si="197"/>
        <v>3.9849999999999364</v>
      </c>
      <c r="C635" s="164">
        <f t="shared" si="198"/>
        <v>9660.5087898967195</v>
      </c>
      <c r="D635" s="164">
        <f t="shared" si="189"/>
        <v>9.6605087898967188</v>
      </c>
      <c r="E635" s="164">
        <f t="shared" si="190"/>
        <v>12.424430087549887</v>
      </c>
      <c r="F635" s="164">
        <f t="shared" si="191"/>
        <v>-89.192401244317594</v>
      </c>
      <c r="G635" s="164">
        <f t="shared" si="192"/>
        <v>-5.9373658954725208</v>
      </c>
      <c r="H635" s="164">
        <f t="shared" si="193"/>
        <v>169.79312440433793</v>
      </c>
      <c r="I635" s="164">
        <f t="shared" si="194"/>
        <v>6.4870641920773657</v>
      </c>
      <c r="J635" s="164">
        <f t="shared" si="195"/>
        <v>80.600723160020337</v>
      </c>
      <c r="K635" s="164" t="str">
        <f t="shared" si="181"/>
        <v>1+0.002795785202887i</v>
      </c>
      <c r="L635" s="164" t="str">
        <f t="shared" si="182"/>
        <v>1-0.00094129085921825i</v>
      </c>
      <c r="M635" s="164" t="str">
        <f t="shared" si="199"/>
        <v>1.00000263164706+0.00185449434366875i</v>
      </c>
      <c r="N635" s="164" t="str">
        <f t="shared" si="183"/>
        <v>1+20.8656993228862i</v>
      </c>
      <c r="O635" s="164" t="str">
        <f t="shared" si="184"/>
        <v>0.99753756032221+0.0355754217349225i</v>
      </c>
      <c r="P635" s="164" t="str">
        <f t="shared" si="200"/>
        <v>0.255231507116446+20.8498942187036i</v>
      </c>
      <c r="Q635" s="164" t="str">
        <f t="shared" si="185"/>
        <v>0.0589223598838171-4.18002001163604i</v>
      </c>
      <c r="R635" s="164" t="str">
        <f t="shared" si="186"/>
        <v>280-49.9236341302717i</v>
      </c>
      <c r="S635" s="164" t="str">
        <f t="shared" si="187"/>
        <v>-164747.992629896i</v>
      </c>
      <c r="T635" s="164" t="str">
        <f t="shared" si="196"/>
        <v>279.82957232969-50.3839549445593i</v>
      </c>
      <c r="U635" s="164" t="str">
        <f t="shared" si="188"/>
        <v>-0.496825350350361+0.0894545414159274i</v>
      </c>
    </row>
    <row r="636" spans="2:21" x14ac:dyDescent="0.2">
      <c r="B636" s="164">
        <f t="shared" si="197"/>
        <v>3.9899999999999363</v>
      </c>
      <c r="C636" s="164">
        <f t="shared" si="198"/>
        <v>9772.3722095566754</v>
      </c>
      <c r="D636" s="164">
        <f t="shared" si="189"/>
        <v>9.772372209556675</v>
      </c>
      <c r="E636" s="164">
        <f t="shared" si="190"/>
        <v>12.32502781477872</v>
      </c>
      <c r="F636" s="164">
        <f t="shared" si="191"/>
        <v>-89.246281307394753</v>
      </c>
      <c r="G636" s="164">
        <f t="shared" si="192"/>
        <v>-5.9404131475555761</v>
      </c>
      <c r="H636" s="164">
        <f t="shared" si="193"/>
        <v>169.90537287676219</v>
      </c>
      <c r="I636" s="164">
        <f t="shared" si="194"/>
        <v>6.3846146672231434</v>
      </c>
      <c r="J636" s="164">
        <f t="shared" si="195"/>
        <v>80.659091569367433</v>
      </c>
      <c r="K636" s="164" t="str">
        <f t="shared" si="181"/>
        <v>1+0.00282815886976433i</v>
      </c>
      <c r="L636" s="164" t="str">
        <f t="shared" si="182"/>
        <v>1-0.000952190493667828i</v>
      </c>
      <c r="M636" s="164" t="str">
        <f t="shared" si="199"/>
        <v>1.00000269294599+0.0018759683760965i</v>
      </c>
      <c r="N636" s="164" t="str">
        <f t="shared" si="183"/>
        <v>1+21.1073127337964i</v>
      </c>
      <c r="O636" s="164" t="str">
        <f t="shared" si="184"/>
        <v>0.997480202733803+0.0359873657036787i</v>
      </c>
      <c r="P636" s="164" t="str">
        <f t="shared" si="200"/>
        <v>0.237883620360758+21.0901139505767i</v>
      </c>
      <c r="Q636" s="164" t="str">
        <f t="shared" si="185"/>
        <v>0.0543657668823913-4.13250903904436i</v>
      </c>
      <c r="R636" s="164" t="str">
        <f t="shared" si="186"/>
        <v>280-49.3521630160007i</v>
      </c>
      <c r="S636" s="164" t="str">
        <f t="shared" si="187"/>
        <v>-162862.137952803i</v>
      </c>
      <c r="T636" s="164" t="str">
        <f t="shared" si="196"/>
        <v>279.829553513562-49.8181623076128i</v>
      </c>
      <c r="U636" s="164" t="str">
        <f t="shared" si="188"/>
        <v>-0.496825316943137+0.0884500009639075i</v>
      </c>
    </row>
    <row r="637" spans="2:21" x14ac:dyDescent="0.2">
      <c r="B637" s="164">
        <f t="shared" si="197"/>
        <v>3.9949999999999362</v>
      </c>
      <c r="C637" s="164">
        <f t="shared" si="198"/>
        <v>9885.5309465679402</v>
      </c>
      <c r="D637" s="164">
        <f t="shared" si="189"/>
        <v>9.8855309465679397</v>
      </c>
      <c r="E637" s="164">
        <f t="shared" si="190"/>
        <v>12.225629045468519</v>
      </c>
      <c r="F637" s="164">
        <f t="shared" si="191"/>
        <v>-89.300068199940924</v>
      </c>
      <c r="G637" s="164">
        <f t="shared" si="192"/>
        <v>-5.943393115865736</v>
      </c>
      <c r="H637" s="164">
        <f t="shared" si="193"/>
        <v>170.01638828513637</v>
      </c>
      <c r="I637" s="164">
        <f t="shared" si="194"/>
        <v>6.2822359296027832</v>
      </c>
      <c r="J637" s="164">
        <f t="shared" si="195"/>
        <v>80.716320085195449</v>
      </c>
      <c r="K637" s="164" t="str">
        <f t="shared" si="181"/>
        <v>1+0.00286090740603649i</v>
      </c>
      <c r="L637" s="164" t="str">
        <f t="shared" si="182"/>
        <v>1-0.000963216339935964i</v>
      </c>
      <c r="M637" s="164" t="str">
        <f t="shared" si="199"/>
        <v>1.00000275567276+0.00189769106610053i</v>
      </c>
      <c r="N637" s="164" t="str">
        <f t="shared" si="183"/>
        <v>1+21.3517238961467i</v>
      </c>
      <c r="O637" s="164" t="str">
        <f t="shared" si="184"/>
        <v>0.997421509115533+0.0364040797587786i</v>
      </c>
      <c r="P637" s="164" t="str">
        <f t="shared" si="200"/>
        <v>0.220131649412789+21.3330727504716i</v>
      </c>
      <c r="Q637" s="164" t="str">
        <f t="shared" si="185"/>
        <v>0.0499118587104778-4.08553603918718i</v>
      </c>
      <c r="R637" s="164" t="str">
        <f t="shared" si="186"/>
        <v>280-48.7872334774813i</v>
      </c>
      <c r="S637" s="164" t="str">
        <f t="shared" si="187"/>
        <v>-160997.870475688i</v>
      </c>
      <c r="T637" s="164" t="str">
        <f t="shared" si="196"/>
        <v>279.829534259154-49.2589730126128i</v>
      </c>
      <c r="U637" s="164" t="str">
        <f t="shared" si="188"/>
        <v>-0.496825282757765+0.0874571844610354i</v>
      </c>
    </row>
    <row r="638" spans="2:21" x14ac:dyDescent="0.2">
      <c r="B638" s="164">
        <f t="shared" si="197"/>
        <v>3.9999999999999361</v>
      </c>
      <c r="C638" s="164">
        <f t="shared" si="198"/>
        <v>9999.9999999985339</v>
      </c>
      <c r="D638" s="164">
        <f t="shared" si="189"/>
        <v>9.9999999999985345</v>
      </c>
      <c r="E638" s="164">
        <f t="shared" si="190"/>
        <v>12.126234097827888</v>
      </c>
      <c r="F638" s="164">
        <f t="shared" si="191"/>
        <v>-89.353769140522161</v>
      </c>
      <c r="G638" s="164">
        <f t="shared" si="192"/>
        <v>-5.94630724197558</v>
      </c>
      <c r="H638" s="164">
        <f t="shared" si="193"/>
        <v>170.12618190598559</v>
      </c>
      <c r="I638" s="164">
        <f t="shared" si="194"/>
        <v>6.1799268558523082</v>
      </c>
      <c r="J638" s="164">
        <f t="shared" si="195"/>
        <v>80.772412765463429</v>
      </c>
      <c r="K638" s="164" t="str">
        <f t="shared" si="181"/>
        <v>1+0.00289403515248649i</v>
      </c>
      <c r="L638" s="164" t="str">
        <f t="shared" si="182"/>
        <v>1-0.00097436985948664i</v>
      </c>
      <c r="M638" s="164" t="str">
        <f t="shared" si="199"/>
        <v>1.00000281986062+0.00191966529299985i</v>
      </c>
      <c r="N638" s="164" t="str">
        <f t="shared" si="183"/>
        <v>1+21.5989652063721i</v>
      </c>
      <c r="O638" s="164" t="str">
        <f t="shared" si="184"/>
        <v>0.997361448347265+0.0368256191352191i</v>
      </c>
      <c r="P638" s="164" t="str">
        <f t="shared" si="200"/>
        <v>0.201966181942557+21.5788008401647i</v>
      </c>
      <c r="Q638" s="164" t="str">
        <f t="shared" si="185"/>
        <v>0.0455583049779349-4.03909511618502i</v>
      </c>
      <c r="R638" s="164" t="str">
        <f t="shared" si="186"/>
        <v>280-48.2287706339147i</v>
      </c>
      <c r="S638" s="164" t="str">
        <f t="shared" si="187"/>
        <v>-159154.943091919i</v>
      </c>
      <c r="T638" s="164" t="str">
        <f t="shared" si="196"/>
        <v>279.829514556255-48.7063129395701i</v>
      </c>
      <c r="U638" s="164" t="str">
        <f t="shared" si="188"/>
        <v>-0.496825247776117+0.0864759603104635i</v>
      </c>
    </row>
    <row r="639" spans="2:21" x14ac:dyDescent="0.2">
      <c r="B639" s="164">
        <f t="shared" si="197"/>
        <v>4.0049999999999359</v>
      </c>
      <c r="C639" s="164">
        <f t="shared" si="198"/>
        <v>10115.794542597501</v>
      </c>
      <c r="D639" s="164">
        <f t="shared" si="189"/>
        <v>10.1157945425975</v>
      </c>
      <c r="E639" s="164">
        <f t="shared" si="190"/>
        <v>12.02684329213643</v>
      </c>
      <c r="F639" s="164">
        <f t="shared" si="191"/>
        <v>-89.407391344485532</v>
      </c>
      <c r="G639" s="164">
        <f t="shared" si="192"/>
        <v>-5.9491569385394341</v>
      </c>
      <c r="H639" s="164">
        <f t="shared" si="193"/>
        <v>170.23476496385106</v>
      </c>
      <c r="I639" s="164">
        <f t="shared" si="194"/>
        <v>6.077686353596996</v>
      </c>
      <c r="J639" s="164">
        <f t="shared" si="195"/>
        <v>80.827373619365531</v>
      </c>
      <c r="K639" s="164" t="str">
        <f t="shared" si="181"/>
        <v>1+0.00292754650016125i</v>
      </c>
      <c r="L639" s="164" t="str">
        <f t="shared" si="182"/>
        <v>1-0.000985652530706789i</v>
      </c>
      <c r="M639" s="164" t="str">
        <f t="shared" si="199"/>
        <v>1.00000288554362+0.00194189396945446i</v>
      </c>
      <c r="N639" s="164" t="str">
        <f t="shared" si="183"/>
        <v>1+21.8490694360405i</v>
      </c>
      <c r="O639" s="164" t="str">
        <f t="shared" si="184"/>
        <v>0.997299988583985+0.0372520397075878i</v>
      </c>
      <c r="P639" s="164" t="str">
        <f t="shared" si="200"/>
        <v>0.183377586378761+21.8273287388415i</v>
      </c>
      <c r="Q639" s="164" t="str">
        <f t="shared" si="185"/>
        <v>0.0413028271007375-3.99318043353361i</v>
      </c>
      <c r="R639" s="164" t="str">
        <f t="shared" si="186"/>
        <v>280-47.6767004616561i</v>
      </c>
      <c r="S639" s="164" t="str">
        <f t="shared" si="187"/>
        <v>-157333.111523465i</v>
      </c>
      <c r="T639" s="164" t="str">
        <f t="shared" si="196"/>
        <v>279.829494394419-48.1601088339363i</v>
      </c>
      <c r="U639" s="164" t="str">
        <f t="shared" si="188"/>
        <v>-0.496825211979645+0.085506198451897i</v>
      </c>
    </row>
    <row r="640" spans="2:21" x14ac:dyDescent="0.2">
      <c r="B640" s="164">
        <f t="shared" si="197"/>
        <v>4.0099999999999358</v>
      </c>
      <c r="C640" s="164">
        <f t="shared" si="198"/>
        <v>10232.929922806041</v>
      </c>
      <c r="D640" s="164">
        <f t="shared" si="189"/>
        <v>10.23292992280604</v>
      </c>
      <c r="E640" s="164">
        <f t="shared" si="190"/>
        <v>11.927456950913074</v>
      </c>
      <c r="F640" s="164">
        <f t="shared" si="191"/>
        <v>-89.460942025035536</v>
      </c>
      <c r="G640" s="164">
        <f t="shared" si="192"/>
        <v>-5.9519435897879438</v>
      </c>
      <c r="H640" s="164">
        <f t="shared" si="193"/>
        <v>170.34214862940661</v>
      </c>
      <c r="I640" s="164">
        <f t="shared" si="194"/>
        <v>5.9755133611251301</v>
      </c>
      <c r="J640" s="164">
        <f t="shared" si="195"/>
        <v>80.881206604371073</v>
      </c>
      <c r="K640" s="164" t="str">
        <f t="shared" si="181"/>
        <v>1+0.00296144589095359i</v>
      </c>
      <c r="L640" s="164" t="str">
        <f t="shared" si="182"/>
        <v>1-0.000997065849102262i</v>
      </c>
      <c r="M640" s="164" t="str">
        <f t="shared" si="199"/>
        <v>1.00000295275656+0.00196438004185133i</v>
      </c>
      <c r="N640" s="164" t="str">
        <f t="shared" si="183"/>
        <v>1+22.1020697361964i</v>
      </c>
      <c r="O640" s="164" t="str">
        <f t="shared" si="184"/>
        <v>0.997237097238914+0.0376833979974698i</v>
      </c>
      <c r="P640" s="164" t="str">
        <f t="shared" si="200"/>
        <v>0.164356006801993+22.078687264694i</v>
      </c>
      <c r="Q640" s="164" t="str">
        <f t="shared" si="185"/>
        <v>0.0371431971552105-3.94778621370354i</v>
      </c>
      <c r="R640" s="164" t="str">
        <f t="shared" si="186"/>
        <v>280-47.130949784402i</v>
      </c>
      <c r="S640" s="164" t="str">
        <f t="shared" si="187"/>
        <v>-155532.134288527i</v>
      </c>
      <c r="T640" s="164" t="str">
        <f t="shared" si="196"/>
        <v>279.82947376296-47.6202882968925i</v>
      </c>
      <c r="U640" s="164" t="str">
        <f t="shared" si="188"/>
        <v>-0.496825175349379+0.0845477703443519i</v>
      </c>
    </row>
    <row r="641" spans="2:21" x14ac:dyDescent="0.2">
      <c r="B641" s="164">
        <f t="shared" si="197"/>
        <v>4.0149999999999357</v>
      </c>
      <c r="C641" s="164">
        <f t="shared" si="198"/>
        <v>10351.421666791919</v>
      </c>
      <c r="D641" s="164">
        <f t="shared" si="189"/>
        <v>10.35142166679192</v>
      </c>
      <c r="E641" s="164">
        <f t="shared" si="190"/>
        <v>11.828075399086323</v>
      </c>
      <c r="F641" s="164">
        <f t="shared" si="191"/>
        <v>-89.514428394320504</v>
      </c>
      <c r="G641" s="164">
        <f t="shared" si="192"/>
        <v>-5.9546685520187426</v>
      </c>
      <c r="H641" s="164">
        <f t="shared" si="193"/>
        <v>170.44834401766292</v>
      </c>
      <c r="I641" s="164">
        <f t="shared" si="194"/>
        <v>5.8734068470675806</v>
      </c>
      <c r="J641" s="164">
        <f t="shared" si="195"/>
        <v>80.933915623342415</v>
      </c>
      <c r="K641" s="164" t="str">
        <f t="shared" si="181"/>
        <v>1+0.00299573781819105i</v>
      </c>
      <c r="L641" s="164" t="str">
        <f t="shared" si="182"/>
        <v>1-0.00100861132749605i</v>
      </c>
      <c r="M641" s="164" t="str">
        <f t="shared" si="199"/>
        <v>1.0000030215351+0.001987126490695i</v>
      </c>
      <c r="N641" s="164" t="str">
        <f t="shared" si="183"/>
        <v>1+22.3579996417558i</v>
      </c>
      <c r="O641" s="164" t="str">
        <f t="shared" si="184"/>
        <v>0.997172740966228+0.038119751180939i</v>
      </c>
      <c r="P641" s="164" t="str">
        <f t="shared" si="200"/>
        <v>0.144891357718974+22.3329075364725i</v>
      </c>
      <c r="Q641" s="164" t="str">
        <f t="shared" si="185"/>
        <v>0.0330772367563239-3.90290673773562i</v>
      </c>
      <c r="R641" s="164" t="str">
        <f t="shared" si="186"/>
        <v>280-46.5914462634915i</v>
      </c>
      <c r="S641" s="164" t="str">
        <f t="shared" si="187"/>
        <v>-153751.772669522i</v>
      </c>
      <c r="T641" s="164" t="str">
        <f t="shared" si="196"/>
        <v>279.829452650933-47.0867797757518i</v>
      </c>
      <c r="U641" s="164" t="str">
        <f t="shared" si="188"/>
        <v>-0.496825137865884+0.0836005489491151i</v>
      </c>
    </row>
    <row r="642" spans="2:21" x14ac:dyDescent="0.2">
      <c r="B642" s="164">
        <f t="shared" si="197"/>
        <v>4.0199999999999356</v>
      </c>
      <c r="C642" s="164">
        <f t="shared" si="198"/>
        <v>10471.285480507458</v>
      </c>
      <c r="D642" s="164">
        <f t="shared" si="189"/>
        <v>10.471285480507458</v>
      </c>
      <c r="E642" s="164">
        <f t="shared" si="190"/>
        <v>11.728698964165321</v>
      </c>
      <c r="F642" s="164">
        <f t="shared" si="191"/>
        <v>-89.567857664528745</v>
      </c>
      <c r="G642" s="164">
        <f t="shared" si="192"/>
        <v>-5.957333154081045</v>
      </c>
      <c r="H642" s="164">
        <f t="shared" si="193"/>
        <v>170.55336218625823</v>
      </c>
      <c r="I642" s="164">
        <f t="shared" si="194"/>
        <v>5.7713658100842764</v>
      </c>
      <c r="J642" s="164">
        <f t="shared" si="195"/>
        <v>80.985504521729482</v>
      </c>
      <c r="K642" s="164" t="str">
        <f t="shared" si="181"/>
        <v>1+0.00303042682723144i</v>
      </c>
      <c r="L642" s="164" t="str">
        <f t="shared" si="182"/>
        <v>1-0.0010202904962288i</v>
      </c>
      <c r="M642" s="164" t="str">
        <f t="shared" si="199"/>
        <v>1.00000309191569+0.00201013633100264i</v>
      </c>
      <c r="N642" s="164" t="str">
        <f t="shared" si="183"/>
        <v>1+22.6168930759503i</v>
      </c>
      <c r="O642" s="164" t="str">
        <f t="shared" si="184"/>
        <v>0.997106885643378+0.0385611570961374i</v>
      </c>
      <c r="P642" s="164" t="str">
        <f t="shared" si="200"/>
        <v>0.124973318715116+22.5900209749862i</v>
      </c>
      <c r="Q642" s="164" t="str">
        <f t="shared" si="185"/>
        <v>0.0291028159595895-3.85853634483167i</v>
      </c>
      <c r="R642" s="164" t="str">
        <f t="shared" si="186"/>
        <v>280-46.058118388317i</v>
      </c>
      <c r="S642" s="164" t="str">
        <f t="shared" si="187"/>
        <v>-151991.790681446i</v>
      </c>
      <c r="T642" s="164" t="str">
        <f t="shared" si="196"/>
        <v>279.829431047147-46.559512554477i</v>
      </c>
      <c r="U642" s="164" t="str">
        <f t="shared" si="188"/>
        <v>-0.496825099509293+0.0826644087129092i</v>
      </c>
    </row>
    <row r="643" spans="2:21" x14ac:dyDescent="0.2">
      <c r="B643" s="164">
        <f t="shared" si="197"/>
        <v>4.0249999999999355</v>
      </c>
      <c r="C643" s="164">
        <f t="shared" si="198"/>
        <v>10592.537251771333</v>
      </c>
      <c r="D643" s="164">
        <f t="shared" si="189"/>
        <v>10.592537251771333</v>
      </c>
      <c r="E643" s="164">
        <f t="shared" si="190"/>
        <v>11.629327976412892</v>
      </c>
      <c r="F643" s="164">
        <f t="shared" si="191"/>
        <v>-89.621237048995269</v>
      </c>
      <c r="G643" s="164">
        <f t="shared" si="192"/>
        <v>-5.9599386978566358</v>
      </c>
      <c r="H643" s="164">
        <f t="shared" si="193"/>
        <v>170.65721413383193</v>
      </c>
      <c r="I643" s="164">
        <f t="shared" si="194"/>
        <v>5.6693892785562561</v>
      </c>
      <c r="J643" s="164">
        <f t="shared" si="195"/>
        <v>81.035977084836659</v>
      </c>
      <c r="K643" s="164" t="str">
        <f t="shared" si="181"/>
        <v>1+0.00306551751606534i</v>
      </c>
      <c r="L643" s="164" t="str">
        <f t="shared" si="182"/>
        <v>1-0.00103210490336169i</v>
      </c>
      <c r="M643" s="164" t="str">
        <f t="shared" si="199"/>
        <v>1.00000316393566+0.00203341261270365i</v>
      </c>
      <c r="N643" s="164" t="str">
        <f t="shared" si="183"/>
        <v>1+22.8787843548243i</v>
      </c>
      <c r="O643" s="164" t="str">
        <f t="shared" si="184"/>
        <v>0.997039496353002+0.0390076742509409i</v>
      </c>
      <c r="P643" s="164" t="str">
        <f t="shared" si="200"/>
        <v>0.104591328982493+22.8500593045539i</v>
      </c>
      <c r="Q643" s="164" t="str">
        <f t="shared" si="185"/>
        <v>0.0252178521860733-3.81466943194164i</v>
      </c>
      <c r="R643" s="164" t="str">
        <f t="shared" si="186"/>
        <v>280-45.5308954668463i</v>
      </c>
      <c r="S643" s="164" t="str">
        <f t="shared" si="187"/>
        <v>-150251.955040593i</v>
      </c>
      <c r="T643" s="164" t="str">
        <f t="shared" si="196"/>
        <v>279.829408940146-46.0384167443058i</v>
      </c>
      <c r="U643" s="164" t="str">
        <f t="shared" si="188"/>
        <v>-0.496825060259265+0.0817392255512476i</v>
      </c>
    </row>
    <row r="644" spans="2:21" x14ac:dyDescent="0.2">
      <c r="B644" s="164">
        <f t="shared" si="197"/>
        <v>4.0299999999999354</v>
      </c>
      <c r="C644" s="164">
        <f t="shared" si="198"/>
        <v>10715.193052374472</v>
      </c>
      <c r="D644" s="164">
        <f t="shared" si="189"/>
        <v>10.715193052374472</v>
      </c>
      <c r="E644" s="164">
        <f t="shared" si="190"/>
        <v>11.529962769019676</v>
      </c>
      <c r="F644" s="164">
        <f t="shared" si="191"/>
        <v>-89.67457376331916</v>
      </c>
      <c r="G644" s="164">
        <f t="shared" si="192"/>
        <v>-5.9624864587348885</v>
      </c>
      <c r="H644" s="164">
        <f t="shared" si="193"/>
        <v>170.75991079847947</v>
      </c>
      <c r="I644" s="164">
        <f t="shared" si="194"/>
        <v>5.5674763102847873</v>
      </c>
      <c r="J644" s="164">
        <f t="shared" si="195"/>
        <v>81.085337035160308</v>
      </c>
      <c r="K644" s="164" t="str">
        <f t="shared" si="181"/>
        <v>1+0.00310101453592553i</v>
      </c>
      <c r="L644" s="164" t="str">
        <f t="shared" si="182"/>
        <v>1-0.00104405611488159i</v>
      </c>
      <c r="M644" s="164" t="str">
        <f t="shared" si="199"/>
        <v>1.00000323763319+0.00205695842104394i</v>
      </c>
      <c r="N644" s="164" t="str">
        <f t="shared" si="183"/>
        <v>1+23.1437081917831i</v>
      </c>
      <c r="O644" s="164" t="str">
        <f t="shared" si="184"/>
        <v>0.996970537364405+0.0394593618307146i</v>
      </c>
      <c r="P644" s="164" t="str">
        <f t="shared" si="200"/>
        <v>0.0837345817203621+23.1130545543977i</v>
      </c>
      <c r="Q644" s="164" t="str">
        <f t="shared" si="185"/>
        <v>0.0214203091700837-3.77130045334688i</v>
      </c>
      <c r="R644" s="164" t="str">
        <f t="shared" si="186"/>
        <v>280-45.0097076162526i</v>
      </c>
      <c r="S644" s="164" t="str">
        <f t="shared" si="187"/>
        <v>-148532.035133634i</v>
      </c>
      <c r="T644" s="164" t="str">
        <f t="shared" si="196"/>
        <v>279.829386318213-45.5234232744888i</v>
      </c>
      <c r="U644" s="164" t="str">
        <f t="shared" si="188"/>
        <v>-0.496825020094998+0.0808248768319902i</v>
      </c>
    </row>
    <row r="645" spans="2:21" x14ac:dyDescent="0.2">
      <c r="B645" s="164">
        <f t="shared" si="197"/>
        <v>4.0349999999999353</v>
      </c>
      <c r="C645" s="164">
        <f t="shared" si="198"/>
        <v>10839.269140210423</v>
      </c>
      <c r="D645" s="164">
        <f t="shared" si="189"/>
        <v>10.839269140210423</v>
      </c>
      <c r="E645" s="164">
        <f t="shared" si="190"/>
        <v>11.430603678280198</v>
      </c>
      <c r="F645" s="164">
        <f t="shared" si="191"/>
        <v>-89.727875026491986</v>
      </c>
      <c r="G645" s="164">
        <f t="shared" si="192"/>
        <v>-5.9649776860835813</v>
      </c>
      <c r="H645" s="164">
        <f t="shared" si="193"/>
        <v>170.86146305628552</v>
      </c>
      <c r="I645" s="164">
        <f t="shared" si="194"/>
        <v>5.4656259921966166</v>
      </c>
      <c r="J645" s="164">
        <f t="shared" si="195"/>
        <v>81.133588029793529</v>
      </c>
      <c r="K645" s="164" t="str">
        <f t="shared" si="181"/>
        <v>1+0.00313692259190356i</v>
      </c>
      <c r="L645" s="164" t="str">
        <f t="shared" si="182"/>
        <v>1-0.00105614571490863i</v>
      </c>
      <c r="M645" s="164" t="str">
        <f t="shared" si="199"/>
        <v>1.00000331304735+0.00208077687699493i</v>
      </c>
      <c r="N645" s="164" t="str">
        <f t="shared" si="183"/>
        <v>1+23.4116997021942i</v>
      </c>
      <c r="O645" s="164" t="str">
        <f t="shared" si="184"/>
        <v>0.99689997211462+0.0399162797061581i</v>
      </c>
      <c r="P645" s="164" t="str">
        <f t="shared" si="200"/>
        <v>0.062392018405258+23.3790390599794i</v>
      </c>
      <c r="Q645" s="164" t="str">
        <f t="shared" si="185"/>
        <v>0.0177081959290757-3.72842392024028i</v>
      </c>
      <c r="R645" s="164" t="str">
        <f t="shared" si="186"/>
        <v>280-44.4944857536506i</v>
      </c>
      <c r="S645" s="164" t="str">
        <f t="shared" si="187"/>
        <v>-146831.802987047i</v>
      </c>
      <c r="T645" s="164" t="str">
        <f t="shared" si="196"/>
        <v>279.82936316935-45.0144638831311i</v>
      </c>
      <c r="U645" s="164" t="str">
        <f t="shared" si="188"/>
        <v>-0.496824978995189+0.0799212413590836i</v>
      </c>
    </row>
    <row r="646" spans="2:21" x14ac:dyDescent="0.2">
      <c r="B646" s="164">
        <f t="shared" si="197"/>
        <v>4.0399999999999352</v>
      </c>
      <c r="C646" s="164">
        <f t="shared" si="198"/>
        <v>10964.781961430219</v>
      </c>
      <c r="D646" s="164">
        <f t="shared" si="189"/>
        <v>10.964781961430219</v>
      </c>
      <c r="E646" s="164">
        <f t="shared" si="190"/>
        <v>11.331251043770411</v>
      </c>
      <c r="F646" s="164">
        <f t="shared" si="191"/>
        <v>-89.781148062037815</v>
      </c>
      <c r="G646" s="164">
        <f t="shared" si="192"/>
        <v>-5.9674136037134691</v>
      </c>
      <c r="H646" s="164">
        <f t="shared" si="193"/>
        <v>170.96188171993373</v>
      </c>
      <c r="I646" s="164">
        <f t="shared" si="194"/>
        <v>5.3638374400569422</v>
      </c>
      <c r="J646" s="164">
        <f t="shared" si="195"/>
        <v>81.180733657895914</v>
      </c>
      <c r="K646" s="164" t="str">
        <f t="shared" si="181"/>
        <v>1+0.00317324644357335i</v>
      </c>
      <c r="L646" s="164" t="str">
        <f t="shared" si="182"/>
        <v>1-0.0010683753059062i</v>
      </c>
      <c r="M646" s="164" t="str">
        <f t="shared" si="199"/>
        <v>1.00000339021814+0.00210487113766715i</v>
      </c>
      <c r="N646" s="164" t="str">
        <f t="shared" si="183"/>
        <v>1+23.6827944080423i</v>
      </c>
      <c r="O646" s="164" t="str">
        <f t="shared" si="184"/>
        <v>0.996827763189015+0.0403784884412409i</v>
      </c>
      <c r="P646" s="164" t="str">
        <f t="shared" si="200"/>
        <v>0.0405523229275943+23.6480454642754i</v>
      </c>
      <c r="Q646" s="164" t="str">
        <f t="shared" si="185"/>
        <v>0.0140795657553267-3.68603440030327i</v>
      </c>
      <c r="R646" s="164" t="str">
        <f t="shared" si="186"/>
        <v>280-43.9851615869404i</v>
      </c>
      <c r="S646" s="164" t="str">
        <f t="shared" si="187"/>
        <v>-145151.033236903i</v>
      </c>
      <c r="T646" s="164" t="str">
        <f t="shared" si="196"/>
        <v>279.829339481285-44.5114711081472i</v>
      </c>
      <c r="U646" s="164" t="str">
        <f t="shared" si="188"/>
        <v>-0.49682493693805+0.0790281993565012i</v>
      </c>
    </row>
    <row r="647" spans="2:21" x14ac:dyDescent="0.2">
      <c r="B647" s="164">
        <f t="shared" si="197"/>
        <v>4.0449999999999351</v>
      </c>
      <c r="C647" s="164">
        <f t="shared" si="198"/>
        <v>11091.74815262236</v>
      </c>
      <c r="D647" s="164">
        <f t="shared" si="189"/>
        <v>11.09174815262236</v>
      </c>
      <c r="E647" s="164">
        <f t="shared" si="190"/>
        <v>11.231905208527344</v>
      </c>
      <c r="F647" s="164">
        <f t="shared" si="191"/>
        <v>-89.834400099164768</v>
      </c>
      <c r="G647" s="164">
        <f t="shared" si="192"/>
        <v>-5.9697954103382962</v>
      </c>
      <c r="H647" s="164">
        <f t="shared" si="193"/>
        <v>171.06117753739014</v>
      </c>
      <c r="I647" s="164">
        <f t="shared" si="194"/>
        <v>5.2621097981890479</v>
      </c>
      <c r="J647" s="164">
        <f t="shared" si="195"/>
        <v>81.226777438225369</v>
      </c>
      <c r="K647" s="164" t="str">
        <f t="shared" si="181"/>
        <v>1+0.00320999090562209i</v>
      </c>
      <c r="L647" s="164" t="str">
        <f t="shared" si="182"/>
        <v>1-0.00108074650889334i</v>
      </c>
      <c r="M647" s="164" t="str">
        <f t="shared" si="199"/>
        <v>1.00000346918646+0.00212924439672875i</v>
      </c>
      <c r="N647" s="164" t="str">
        <f t="shared" si="183"/>
        <v>1+23.9570282426368i</v>
      </c>
      <c r="O647" s="164" t="str">
        <f t="shared" si="184"/>
        <v>0.996753872301464+0.0408460493012301i</v>
      </c>
      <c r="P647" s="164" t="str">
        <f t="shared" si="200"/>
        <v>0.0182039155917594+23.920106718985i</v>
      </c>
      <c r="Q647" s="164" t="str">
        <f t="shared" si="185"/>
        <v>0.0105325152289641-3.64412651728027i</v>
      </c>
      <c r="R647" s="164" t="str">
        <f t="shared" si="186"/>
        <v>280-43.4816676057554i</v>
      </c>
      <c r="S647" s="164" t="str">
        <f t="shared" si="187"/>
        <v>-143489.503098993i</v>
      </c>
      <c r="T647" s="164" t="str">
        <f t="shared" si="196"/>
        <v>279.829315241458-44.0143782783172i</v>
      </c>
      <c r="U647" s="164" t="str">
        <f t="shared" si="188"/>
        <v>-0.496824893901281+0.0781456324523644i</v>
      </c>
    </row>
    <row r="648" spans="2:21" x14ac:dyDescent="0.2">
      <c r="B648" s="164">
        <f t="shared" si="197"/>
        <v>4.049999999999935</v>
      </c>
      <c r="C648" s="164">
        <f t="shared" si="198"/>
        <v>11220.184543017964</v>
      </c>
      <c r="D648" s="164">
        <f t="shared" si="189"/>
        <v>11.220184543017965</v>
      </c>
      <c r="E648" s="164">
        <f t="shared" si="190"/>
        <v>11.132566519230608</v>
      </c>
      <c r="F648" s="164">
        <f t="shared" si="191"/>
        <v>-89.887638373929093</v>
      </c>
      <c r="G648" s="164">
        <f t="shared" si="192"/>
        <v>-5.9721242800289529</v>
      </c>
      <c r="H648" s="164">
        <f t="shared" si="193"/>
        <v>171.15936119065825</v>
      </c>
      <c r="I648" s="164">
        <f t="shared" si="194"/>
        <v>5.1604422392016547</v>
      </c>
      <c r="J648" s="164">
        <f t="shared" si="195"/>
        <v>81.271722816729152</v>
      </c>
      <c r="K648" s="164" t="str">
        <f t="shared" si="181"/>
        <v>1+0.00324716084848843i</v>
      </c>
      <c r="L648" s="164" t="str">
        <f t="shared" si="182"/>
        <v>1-0.00109326096365962i</v>
      </c>
      <c r="M648" s="164" t="str">
        <f t="shared" si="199"/>
        <v>1.0000035499942+0.00215389988482881i</v>
      </c>
      <c r="N648" s="164" t="str">
        <f t="shared" si="183"/>
        <v>1+24.2344375553755i</v>
      </c>
      <c r="O648" s="164" t="str">
        <f t="shared" si="184"/>
        <v>0.99667826027404+0.0413190242608113i</v>
      </c>
      <c r="P648" s="164" t="str">
        <f t="shared" si="200"/>
        <v>-0.00466505302363673+24.1952560856723i</v>
      </c>
      <c r="Q648" s="164" t="str">
        <f t="shared" si="185"/>
        <v>0.00706518325188625-3.60269495055066i</v>
      </c>
      <c r="R648" s="164" t="str">
        <f t="shared" si="186"/>
        <v>280-42.9839370725139i</v>
      </c>
      <c r="S648" s="164" t="str">
        <f t="shared" si="187"/>
        <v>-141846.992339296i</v>
      </c>
      <c r="T648" s="164" t="str">
        <f t="shared" si="196"/>
        <v>279.829290437018-43.5231195044503i</v>
      </c>
      <c r="U648" s="164" t="str">
        <f t="shared" si="188"/>
        <v>-0.496824849862067+0.0772734236632535i</v>
      </c>
    </row>
    <row r="649" spans="2:21" x14ac:dyDescent="0.2">
      <c r="B649" s="164">
        <f t="shared" si="197"/>
        <v>4.0549999999999349</v>
      </c>
      <c r="C649" s="164">
        <f t="shared" si="198"/>
        <v>11350.108156721461</v>
      </c>
      <c r="D649" s="164">
        <f t="shared" si="189"/>
        <v>11.350108156721461</v>
      </c>
      <c r="E649" s="164">
        <f t="shared" si="190"/>
        <v>11.033235326385324</v>
      </c>
      <c r="F649" s="164">
        <f t="shared" si="191"/>
        <v>-89.940870130411739</v>
      </c>
      <c r="G649" s="164">
        <f t="shared" si="192"/>
        <v>-5.9744013626625003</v>
      </c>
      <c r="H649" s="164">
        <f t="shared" si="193"/>
        <v>171.2564432946038</v>
      </c>
      <c r="I649" s="164">
        <f t="shared" si="194"/>
        <v>5.0588339637228232</v>
      </c>
      <c r="J649" s="164">
        <f t="shared" si="195"/>
        <v>81.31557316419206</v>
      </c>
      <c r="K649" s="164" t="str">
        <f t="shared" si="181"/>
        <v>1+0.00328476119900804i</v>
      </c>
      <c r="L649" s="164" t="str">
        <f t="shared" si="182"/>
        <v>1-0.00110592032898245i</v>
      </c>
      <c r="M649" s="164" t="str">
        <f t="shared" si="199"/>
        <v>1.00000363268419+0.00217884087002559i</v>
      </c>
      <c r="N649" s="164" t="str">
        <f t="shared" si="183"/>
        <v>1+24.5150591165623i</v>
      </c>
      <c r="O649" s="164" t="str">
        <f t="shared" si="184"/>
        <v>0.996600887016245+0.041797476012303i</v>
      </c>
      <c r="P649" s="164" t="str">
        <f t="shared" si="200"/>
        <v>-0.0280667083484576+24.473527136834i</v>
      </c>
      <c r="Q649" s="164" t="str">
        <f t="shared" si="185"/>
        <v>0.00367575010218208-3.56173443469837i</v>
      </c>
      <c r="R649" s="164" t="str">
        <f t="shared" si="186"/>
        <v>280-42.4919040135727i</v>
      </c>
      <c r="S649" s="164" t="str">
        <f t="shared" si="187"/>
        <v>-140223.28324479i</v>
      </c>
      <c r="T649" s="164" t="str">
        <f t="shared" si="196"/>
        <v>279.829265054813-43.0376296706506i</v>
      </c>
      <c r="U649" s="164" t="str">
        <f t="shared" si="188"/>
        <v>-0.496824804797055+0.0764114573787005i</v>
      </c>
    </row>
    <row r="650" spans="2:21" x14ac:dyDescent="0.2">
      <c r="B650" s="164">
        <f t="shared" si="197"/>
        <v>4.0599999999999348</v>
      </c>
      <c r="C650" s="164">
        <f t="shared" si="198"/>
        <v>11481.536214967118</v>
      </c>
      <c r="D650" s="164">
        <f t="shared" si="189"/>
        <v>11.481536214967118</v>
      </c>
      <c r="E650" s="164">
        <f t="shared" si="190"/>
        <v>10.933911984508153</v>
      </c>
      <c r="F650" s="164">
        <f t="shared" si="191"/>
        <v>-89.994102621908027</v>
      </c>
      <c r="G650" s="164">
        <f t="shared" si="192"/>
        <v>-5.9766277843652169</v>
      </c>
      <c r="H650" s="164">
        <f t="shared" si="193"/>
        <v>171.35243439584647</v>
      </c>
      <c r="I650" s="164">
        <f t="shared" si="194"/>
        <v>4.9572842001429365</v>
      </c>
      <c r="J650" s="164">
        <f t="shared" si="195"/>
        <v>81.358331773938446</v>
      </c>
      <c r="K650" s="164" t="str">
        <f t="shared" si="181"/>
        <v>1+0.00332279694106664i</v>
      </c>
      <c r="L650" s="164" t="str">
        <f t="shared" si="182"/>
        <v>1-0.00111872628284699i</v>
      </c>
      <c r="M650" s="164" t="str">
        <f t="shared" si="199"/>
        <v>1.00000371730027+0.00220407065821965i</v>
      </c>
      <c r="N650" s="164" t="str">
        <f t="shared" si="183"/>
        <v>1+24.7989301222813i</v>
      </c>
      <c r="O650" s="164" t="str">
        <f t="shared" si="184"/>
        <v>0.996521711503753+0.0422814679739666i</v>
      </c>
      <c r="P650" s="164" t="str">
        <f t="shared" si="200"/>
        <v>-0.0520134582501193+24.7549537568917i</v>
      </c>
      <c r="Q650" s="164" t="str">
        <f t="shared" si="185"/>
        <v>0.000362436508615855-3.52123975907996i</v>
      </c>
      <c r="R650" s="164" t="str">
        <f t="shared" si="186"/>
        <v>280-42.0055032104828i</v>
      </c>
      <c r="S650" s="164" t="str">
        <f t="shared" si="187"/>
        <v>-138618.160594594i</v>
      </c>
      <c r="T650" s="164" t="str">
        <f t="shared" si="196"/>
        <v>279.829239081386-42.5578444256868i</v>
      </c>
      <c r="U650" s="164" t="str">
        <f t="shared" si="188"/>
        <v>-0.496824758682354+0.0755596193458666i</v>
      </c>
    </row>
    <row r="651" spans="2:21" x14ac:dyDescent="0.2">
      <c r="B651" s="164">
        <f t="shared" si="197"/>
        <v>4.0649999999999347</v>
      </c>
      <c r="C651" s="164">
        <f t="shared" si="198"/>
        <v>11614.486138401697</v>
      </c>
      <c r="D651" s="164">
        <f t="shared" si="189"/>
        <v>11.614486138401697</v>
      </c>
      <c r="E651" s="164">
        <f t="shared" si="190"/>
        <v>10.834596852315045</v>
      </c>
      <c r="F651" s="164">
        <f t="shared" si="191"/>
        <v>-90.047343112130889</v>
      </c>
      <c r="G651" s="164">
        <f t="shared" si="192"/>
        <v>-5.9788046479504633</v>
      </c>
      <c r="H651" s="164">
        <f t="shared" si="193"/>
        <v>171.44734497171729</v>
      </c>
      <c r="I651" s="164">
        <f t="shared" si="194"/>
        <v>4.8557922043645814</v>
      </c>
      <c r="J651" s="164">
        <f t="shared" si="195"/>
        <v>81.400001859586396</v>
      </c>
      <c r="K651" s="164" t="str">
        <f t="shared" si="181"/>
        <v>1+0.00336127311626065i</v>
      </c>
      <c r="L651" s="164" t="str">
        <f t="shared" si="182"/>
        <v>1-0.00113168052266856i</v>
      </c>
      <c r="M651" s="164" t="str">
        <f t="shared" si="199"/>
        <v>1.00000380388732+0.00222959259359209i</v>
      </c>
      <c r="N651" s="164" t="str">
        <f t="shared" si="183"/>
        <v>1+25.0860881993267i</v>
      </c>
      <c r="O651" s="164" t="str">
        <f t="shared" si="184"/>
        <v>0.996440691756659+0.0427710642984125i</v>
      </c>
      <c r="P651" s="164" t="str">
        <f t="shared" si="200"/>
        <v>-0.0765179996123905+25.0395701431041i</v>
      </c>
      <c r="Q651" s="164" t="str">
        <f t="shared" si="185"/>
        <v>-0.00287649725522138-3.48120576739086i</v>
      </c>
      <c r="R651" s="164" t="str">
        <f t="shared" si="186"/>
        <v>280-41.5246701913448i</v>
      </c>
      <c r="S651" s="164" t="str">
        <f t="shared" si="187"/>
        <v>-137031.411631438i</v>
      </c>
      <c r="T651" s="164" t="str">
        <f t="shared" si="196"/>
        <v>279.829212502964-42.0837001744607i</v>
      </c>
      <c r="U651" s="164" t="str">
        <f t="shared" si="188"/>
        <v>-0.496824711493511+0.0747177966543947i</v>
      </c>
    </row>
    <row r="652" spans="2:21" x14ac:dyDescent="0.2">
      <c r="B652" s="164">
        <f t="shared" si="197"/>
        <v>4.0699999999999346</v>
      </c>
      <c r="C652" s="164">
        <f t="shared" si="198"/>
        <v>11748.975549393544</v>
      </c>
      <c r="D652" s="164">
        <f t="shared" si="189"/>
        <v>11.748975549393544</v>
      </c>
      <c r="E652" s="164">
        <f t="shared" si="190"/>
        <v>10.735290292910808</v>
      </c>
      <c r="F652" s="164">
        <f t="shared" si="191"/>
        <v>-90.100598876428094</v>
      </c>
      <c r="G652" s="164">
        <f t="shared" si="192"/>
        <v>-5.9809330333505075</v>
      </c>
      <c r="H652" s="164">
        <f t="shared" si="193"/>
        <v>171.54118542927841</v>
      </c>
      <c r="I652" s="164">
        <f t="shared" si="194"/>
        <v>4.7543572595603001</v>
      </c>
      <c r="J652" s="164">
        <f t="shared" si="195"/>
        <v>81.44058655285032</v>
      </c>
      <c r="K652" s="164" t="str">
        <f t="shared" si="181"/>
        <v>1+0.00340019482456542i</v>
      </c>
      <c r="L652" s="164" t="str">
        <f t="shared" si="182"/>
        <v>1-0.00114478476551762i</v>
      </c>
      <c r="M652" s="164" t="str">
        <f t="shared" si="199"/>
        <v>1.00000389249123+0.0022554100590478i</v>
      </c>
      <c r="N652" s="164" t="str">
        <f t="shared" si="183"/>
        <v>1+25.3765714101905i</v>
      </c>
      <c r="O652" s="164" t="str">
        <f t="shared" si="184"/>
        <v>0.996357784817222+0.0432663298811032i</v>
      </c>
      <c r="P652" s="164" t="str">
        <f t="shared" si="200"/>
        <v>-0.101593325067452+25.3274108063946i</v>
      </c>
      <c r="Q652" s="164" t="str">
        <f t="shared" si="185"/>
        <v>-0.0060427522575026-3.44162735722999i</v>
      </c>
      <c r="R652" s="164" t="str">
        <f t="shared" si="186"/>
        <v>280-41.0493412222626i</v>
      </c>
      <c r="S652" s="164" t="str">
        <f t="shared" si="187"/>
        <v>-135462.826033467i</v>
      </c>
      <c r="T652" s="164" t="str">
        <f t="shared" si="196"/>
        <v>279.829185305456-41.6151340695797i</v>
      </c>
      <c r="U652" s="164" t="str">
        <f t="shared" si="188"/>
        <v>-0.496824663205507+0.0738858777214467i</v>
      </c>
    </row>
    <row r="653" spans="2:21" x14ac:dyDescent="0.2">
      <c r="B653" s="164">
        <f t="shared" si="197"/>
        <v>4.0749999999999345</v>
      </c>
      <c r="C653" s="164">
        <f t="shared" si="198"/>
        <v>11885.022274368392</v>
      </c>
      <c r="D653" s="164">
        <f t="shared" si="189"/>
        <v>11.885022274368392</v>
      </c>
      <c r="E653" s="164">
        <f t="shared" si="190"/>
        <v>10.635992673981988</v>
      </c>
      <c r="F653" s="164">
        <f t="shared" si="191"/>
        <v>-90.153877203013948</v>
      </c>
      <c r="G653" s="164">
        <f t="shared" si="192"/>
        <v>-5.9830139980429013</v>
      </c>
      <c r="H653" s="164">
        <f t="shared" si="193"/>
        <v>171.63396610440449</v>
      </c>
      <c r="I653" s="164">
        <f t="shared" si="194"/>
        <v>4.652978675939087</v>
      </c>
      <c r="J653" s="164">
        <f t="shared" si="195"/>
        <v>81.480088901390545</v>
      </c>
      <c r="K653" s="164" t="str">
        <f t="shared" si="181"/>
        <v>1+0.00343956722501121i</v>
      </c>
      <c r="L653" s="164" t="str">
        <f t="shared" si="182"/>
        <v>1-0.00115804074834736i</v>
      </c>
      <c r="M653" s="164" t="str">
        <f t="shared" si="199"/>
        <v>1.000003983159+0.00228152647666385i</v>
      </c>
      <c r="N653" s="164" t="str">
        <f t="shared" si="183"/>
        <v>1+25.6704182581078i</v>
      </c>
      <c r="O653" s="164" t="str">
        <f t="shared" si="184"/>
        <v>0.996272946727085+0.043767330368955i</v>
      </c>
      <c r="P653" s="164" t="str">
        <f t="shared" si="200"/>
        <v>-0.127252729884773+25.6185105720908i</v>
      </c>
      <c r="Q653" s="164" t="str">
        <f t="shared" si="185"/>
        <v>-0.00913799177589266-3.40249947966354i</v>
      </c>
      <c r="R653" s="164" t="str">
        <f t="shared" si="186"/>
        <v>280-40.5794532988965i</v>
      </c>
      <c r="S653" s="164" t="str">
        <f t="shared" si="187"/>
        <v>-133912.195886358i</v>
      </c>
      <c r="T653" s="164" t="str">
        <f t="shared" si="196"/>
        <v>279.829157474441-41.1520840030257i</v>
      </c>
      <c r="U653" s="164" t="str">
        <f t="shared" si="188"/>
        <v>-0.496824613792739+0.0730637522769122i</v>
      </c>
    </row>
    <row r="654" spans="2:21" x14ac:dyDescent="0.2">
      <c r="B654" s="164">
        <f t="shared" si="197"/>
        <v>4.0799999999999343</v>
      </c>
      <c r="C654" s="164">
        <f t="shared" si="198"/>
        <v>12022.644346172316</v>
      </c>
      <c r="D654" s="164">
        <f t="shared" si="189"/>
        <v>12.022644346172315</v>
      </c>
      <c r="E654" s="164">
        <f t="shared" si="190"/>
        <v>10.536704367991517</v>
      </c>
      <c r="F654" s="164">
        <f t="shared" si="191"/>
        <v>-90.207185394215998</v>
      </c>
      <c r="G654" s="164">
        <f t="shared" si="192"/>
        <v>-5.985048577470887</v>
      </c>
      <c r="H654" s="164">
        <f t="shared" si="193"/>
        <v>171.72569726092337</v>
      </c>
      <c r="I654" s="164">
        <f t="shared" si="194"/>
        <v>4.5516557905206296</v>
      </c>
      <c r="J654" s="164">
        <f t="shared" si="195"/>
        <v>81.518511866707371</v>
      </c>
      <c r="K654" s="164" t="str">
        <f t="shared" si="181"/>
        <v>1+0.00347939553636708i</v>
      </c>
      <c r="L654" s="164" t="str">
        <f t="shared" si="182"/>
        <v>1-0.00117145022822395i</v>
      </c>
      <c r="M654" s="164" t="str">
        <f t="shared" si="199"/>
        <v>1.0000040759387+0.00230794530814313i</v>
      </c>
      <c r="N654" s="164" t="str">
        <f t="shared" si="183"/>
        <v>1+25.9676676921601i</v>
      </c>
      <c r="O654" s="164" t="str">
        <f t="shared" si="184"/>
        <v>0.996186132503969+0.0442741321690402i</v>
      </c>
      <c r="P654" s="164" t="str">
        <f t="shared" si="200"/>
        <v>-0.153509819020442+25.9129045805703i</v>
      </c>
      <c r="Q654" s="164" t="str">
        <f t="shared" si="185"/>
        <v>-0.0121638421467976-3.3638171387875i</v>
      </c>
      <c r="R654" s="164" t="str">
        <f t="shared" si="186"/>
        <v>280-40.1149441381108i</v>
      </c>
      <c r="S654" s="164" t="str">
        <f t="shared" si="187"/>
        <v>-132379.315655766i</v>
      </c>
      <c r="T654" s="164" t="str">
        <f t="shared" si="196"/>
        <v>279.829128995167-40.6944885979214i</v>
      </c>
      <c r="U654" s="164" t="str">
        <f t="shared" si="188"/>
        <v>-0.496824563229015+0.0722513113487897i</v>
      </c>
    </row>
    <row r="655" spans="2:21" x14ac:dyDescent="0.2">
      <c r="B655" s="164">
        <f t="shared" si="197"/>
        <v>4.0849999999999342</v>
      </c>
      <c r="C655" s="164">
        <f t="shared" si="198"/>
        <v>12161.860006461844</v>
      </c>
      <c r="D655" s="164">
        <f t="shared" si="189"/>
        <v>12.161860006461843</v>
      </c>
      <c r="E655" s="164">
        <f t="shared" si="190"/>
        <v>10.437425752376139</v>
      </c>
      <c r="F655" s="164">
        <f t="shared" si="191"/>
        <v>-90.260530767737265</v>
      </c>
      <c r="G655" s="164">
        <f t="shared" si="192"/>
        <v>-5.9870377854585621</v>
      </c>
      <c r="H655" s="164">
        <f t="shared" si="193"/>
        <v>171.81638908981273</v>
      </c>
      <c r="I655" s="164">
        <f t="shared" si="194"/>
        <v>4.4503879669175772</v>
      </c>
      <c r="J655" s="164">
        <f t="shared" si="195"/>
        <v>81.555858322075466</v>
      </c>
      <c r="K655" s="164" t="str">
        <f t="shared" si="181"/>
        <v>1+0.00351968503783253i</v>
      </c>
      <c r="L655" s="164" t="str">
        <f t="shared" si="182"/>
        <v>1-0.00118501498255941i</v>
      </c>
      <c r="M655" s="164" t="str">
        <f t="shared" si="199"/>
        <v>1.0000041708795+0.00233467005527312i</v>
      </c>
      <c r="N655" s="164" t="str">
        <f t="shared" si="183"/>
        <v>1+26.2683591124377i</v>
      </c>
      <c r="O655" s="164" t="str">
        <f t="shared" si="184"/>
        <v>0.996097296117824+0.0447868024573883i</v>
      </c>
      <c r="P655" s="164" t="str">
        <f t="shared" si="200"/>
        <v>-0.180378514330659+26.2106282878086i</v>
      </c>
      <c r="Q655" s="164" t="str">
        <f t="shared" si="185"/>
        <v>-0.0151218935965172-3.32557539128948i</v>
      </c>
      <c r="R655" s="164" t="str">
        <f t="shared" si="186"/>
        <v>280-39.6557521697197i</v>
      </c>
      <c r="S655" s="164" t="str">
        <f t="shared" si="187"/>
        <v>-130863.982160075i</v>
      </c>
      <c r="T655" s="164" t="str">
        <f t="shared" si="196"/>
        <v>279.829099852529-40.2422872003964i</v>
      </c>
      <c r="U655" s="164" t="str">
        <f t="shared" si="188"/>
        <v>-0.496824511487517+0.0714484472487453i</v>
      </c>
    </row>
    <row r="656" spans="2:21" x14ac:dyDescent="0.2">
      <c r="B656" s="164">
        <f t="shared" si="197"/>
        <v>4.0899999999999341</v>
      </c>
      <c r="C656" s="164">
        <f t="shared" si="198"/>
        <v>12302.687708121957</v>
      </c>
      <c r="D656" s="164">
        <f t="shared" si="189"/>
        <v>12.302687708121958</v>
      </c>
      <c r="E656" s="164">
        <f t="shared" si="190"/>
        <v>10.338157209747347</v>
      </c>
      <c r="F656" s="164">
        <f t="shared" si="191"/>
        <v>-90.313920657934531</v>
      </c>
      <c r="G656" s="164">
        <f t="shared" si="192"/>
        <v>-5.9889826146193217</v>
      </c>
      <c r="H656" s="164">
        <f t="shared" si="193"/>
        <v>171.90605170845348</v>
      </c>
      <c r="I656" s="164">
        <f t="shared" si="194"/>
        <v>4.3491745951280256</v>
      </c>
      <c r="J656" s="164">
        <f t="shared" si="195"/>
        <v>81.592131050518944</v>
      </c>
      <c r="K656" s="164" t="str">
        <f t="shared" si="181"/>
        <v>1+0.00356044106973737i</v>
      </c>
      <c r="L656" s="164" t="str">
        <f t="shared" si="182"/>
        <v>1-0.00119873680934726i</v>
      </c>
      <c r="M656" s="164" t="str">
        <f t="shared" si="199"/>
        <v>1.00000426803177+0.00236170426039011i</v>
      </c>
      <c r="N656" s="164" t="str">
        <f t="shared" si="183"/>
        <v>1+26.5725323752627i</v>
      </c>
      <c r="O656" s="164" t="str">
        <f t="shared" si="184"/>
        <v>0.996006390466423+0.0453054091878907i</v>
      </c>
      <c r="P656" s="164" t="str">
        <f t="shared" si="200"/>
        <v>-0.207873061953327+26.5117174658255i</v>
      </c>
      <c r="Q656" s="164" t="str">
        <f t="shared" si="185"/>
        <v>-0.0180137010546896-3.28776934601026i</v>
      </c>
      <c r="R656" s="164" t="str">
        <f t="shared" si="186"/>
        <v>280-39.201816528325i</v>
      </c>
      <c r="S656" s="164" t="str">
        <f t="shared" si="187"/>
        <v>-129365.994543473i</v>
      </c>
      <c r="T656" s="164" t="str">
        <f t="shared" si="196"/>
        <v>279.82907003108-39.795419871547i</v>
      </c>
      <c r="U656" s="164" t="str">
        <f t="shared" si="188"/>
        <v>-0.496824458540819+0.0706550535578377i</v>
      </c>
    </row>
    <row r="657" spans="2:21" x14ac:dyDescent="0.2">
      <c r="B657" s="164">
        <f t="shared" si="197"/>
        <v>4.094999999999934</v>
      </c>
      <c r="C657" s="164">
        <f t="shared" si="198"/>
        <v>12445.146117711971</v>
      </c>
      <c r="D657" s="164">
        <f t="shared" si="189"/>
        <v>12.445146117711971</v>
      </c>
      <c r="E657" s="164">
        <f t="shared" si="190"/>
        <v>10.238899128093383</v>
      </c>
      <c r="F657" s="164">
        <f t="shared" si="191"/>
        <v>-90.367362417113284</v>
      </c>
      <c r="G657" s="164">
        <f t="shared" si="192"/>
        <v>-5.9908840367595335</v>
      </c>
      <c r="H657" s="164">
        <f t="shared" si="193"/>
        <v>171.99469515993533</v>
      </c>
      <c r="I657" s="164">
        <f t="shared" si="194"/>
        <v>4.2480150913338495</v>
      </c>
      <c r="J657" s="164">
        <f t="shared" si="195"/>
        <v>81.627332742822048</v>
      </c>
      <c r="K657" s="164" t="str">
        <f t="shared" si="181"/>
        <v>1+0.00360166903424945i</v>
      </c>
      <c r="L657" s="164" t="str">
        <f t="shared" si="182"/>
        <v>1-0.00121261752740075i</v>
      </c>
      <c r="M657" s="164" t="str">
        <f t="shared" si="199"/>
        <v>1.000004367447+0.0023890515068487i</v>
      </c>
      <c r="N657" s="164" t="str">
        <f t="shared" si="183"/>
        <v>1+26.8802277984718i</v>
      </c>
      <c r="O657" s="164" t="str">
        <f t="shared" si="184"/>
        <v>0.995913367350385+0.0458300211013079i</v>
      </c>
      <c r="P657" s="164" t="str">
        <f t="shared" si="200"/>
        <v>-0.236008039861541+26.8162082030228i</v>
      </c>
      <c r="Q657" s="164" t="str">
        <f t="shared" si="185"/>
        <v>-0.020840784950379-3.2503941635043i</v>
      </c>
      <c r="R657" s="164" t="str">
        <f t="shared" si="186"/>
        <v>280-38.7530770452493i</v>
      </c>
      <c r="S657" s="164" t="str">
        <f t="shared" si="187"/>
        <v>-127885.154249323i</v>
      </c>
      <c r="T657" s="164" t="str">
        <f t="shared" si="196"/>
        <v>279.829039515006-39.3538273794904i</v>
      </c>
      <c r="U657" s="164" t="str">
        <f t="shared" si="188"/>
        <v>-0.496824404360844+0.0698710251124109i</v>
      </c>
    </row>
    <row r="658" spans="2:21" x14ac:dyDescent="0.2">
      <c r="B658" s="164">
        <f t="shared" si="197"/>
        <v>4.0999999999999339</v>
      </c>
      <c r="C658" s="164">
        <f t="shared" si="198"/>
        <v>12589.25411793977</v>
      </c>
      <c r="D658" s="164">
        <f t="shared" si="189"/>
        <v>12.58925411793977</v>
      </c>
      <c r="E658" s="164">
        <f t="shared" si="190"/>
        <v>10.139651900986093</v>
      </c>
      <c r="F658" s="164">
        <f t="shared" si="191"/>
        <v>-90.420863416839751</v>
      </c>
      <c r="G658" s="164">
        <f t="shared" si="192"/>
        <v>-5.992743003275657</v>
      </c>
      <c r="H658" s="164">
        <f t="shared" si="193"/>
        <v>172.08232941241482</v>
      </c>
      <c r="I658" s="164">
        <f t="shared" si="194"/>
        <v>4.1469088977104365</v>
      </c>
      <c r="J658" s="164">
        <f t="shared" si="195"/>
        <v>81.661465995575071</v>
      </c>
      <c r="K658" s="164" t="str">
        <f t="shared" si="181"/>
        <v>1+0.00364337439609084i</v>
      </c>
      <c r="L658" s="164" t="str">
        <f t="shared" si="182"/>
        <v>1-0.00122665897659404i</v>
      </c>
      <c r="M658" s="164" t="str">
        <f t="shared" si="199"/>
        <v>1.00000446917791+0.0024167154194968i</v>
      </c>
      <c r="N658" s="164" t="str">
        <f t="shared" si="183"/>
        <v>1+27.1914861667598i</v>
      </c>
      <c r="O658" s="164" t="str">
        <f t="shared" si="184"/>
        <v>0.995818177447623+0.0463607077343807i</v>
      </c>
      <c r="P658" s="164" t="str">
        <f t="shared" si="200"/>
        <v>-0.264798365592984+27.1241369044094i</v>
      </c>
      <c r="Q658" s="164" t="str">
        <f t="shared" si="185"/>
        <v>-0.0236046319911785-3.21344505560078i</v>
      </c>
      <c r="R658" s="164" t="str">
        <f t="shared" si="186"/>
        <v>280-38.3094742405599i</v>
      </c>
      <c r="S658" s="164" t="str">
        <f t="shared" si="187"/>
        <v>-126421.264993848i</v>
      </c>
      <c r="T658" s="164" t="str">
        <f t="shared" si="196"/>
        <v>279.829008288126-38.9174511915141i</v>
      </c>
      <c r="U658" s="164" t="str">
        <f t="shared" si="188"/>
        <v>-0.496824348918864+0.0690962579901553i</v>
      </c>
    </row>
    <row r="659" spans="2:21" x14ac:dyDescent="0.2">
      <c r="B659" s="164">
        <f t="shared" si="197"/>
        <v>4.1049999999999338</v>
      </c>
      <c r="C659" s="164">
        <f t="shared" si="198"/>
        <v>12735.030810164692</v>
      </c>
      <c r="D659" s="164">
        <f t="shared" si="189"/>
        <v>12.735030810164691</v>
      </c>
      <c r="E659" s="164">
        <f t="shared" si="190"/>
        <v>10.040415927789418</v>
      </c>
      <c r="F659" s="164">
        <f t="shared" si="191"/>
        <v>-90.474431049271004</v>
      </c>
      <c r="G659" s="164">
        <f t="shared" si="192"/>
        <v>-5.9945604455456394</v>
      </c>
      <c r="H659" s="164">
        <f t="shared" si="193"/>
        <v>172.16896435852226</v>
      </c>
      <c r="I659" s="164">
        <f t="shared" si="194"/>
        <v>4.0458554822437787</v>
      </c>
      <c r="J659" s="164">
        <f t="shared" si="195"/>
        <v>81.694533309251256</v>
      </c>
      <c r="K659" s="164" t="str">
        <f t="shared" si="181"/>
        <v>1+0.00368556268326206i</v>
      </c>
      <c r="L659" s="164" t="str">
        <f t="shared" si="182"/>
        <v>1-0.001240863018106i</v>
      </c>
      <c r="M659" s="164" t="str">
        <f t="shared" si="199"/>
        <v>1.00000457327843+0.00244469966515606i</v>
      </c>
      <c r="N659" s="164" t="str">
        <f t="shared" si="183"/>
        <v>1+27.5063487370865i</v>
      </c>
      <c r="O659" s="164" t="str">
        <f t="shared" si="184"/>
        <v>0.995720770287191+0.0468975394290475i</v>
      </c>
      <c r="P659" s="164" t="str">
        <f t="shared" si="200"/>
        <v>-0.294259304159454+27.4355402917089i</v>
      </c>
      <c r="Q659" s="164" t="str">
        <f t="shared" si="185"/>
        <v>-0.0263066959256902-3.17691728496409i</v>
      </c>
      <c r="R659" s="164" t="str">
        <f t="shared" si="186"/>
        <v>280-37.8709493151858i</v>
      </c>
      <c r="S659" s="164" t="str">
        <f t="shared" si="187"/>
        <v>-124974.132740113i</v>
      </c>
      <c r="T659" s="164" t="str">
        <f t="shared" si="196"/>
        <v>279.828976333889-38.4862334663186i</v>
      </c>
      <c r="U659" s="164" t="str">
        <f t="shared" si="188"/>
        <v>-0.496824292185493+0.0683306494963356i</v>
      </c>
    </row>
    <row r="660" spans="2:21" x14ac:dyDescent="0.2">
      <c r="B660" s="164">
        <f t="shared" si="197"/>
        <v>4.1099999999999337</v>
      </c>
      <c r="C660" s="164">
        <f t="shared" si="198"/>
        <v>12882.495516929392</v>
      </c>
      <c r="D660" s="164">
        <f t="shared" si="189"/>
        <v>12.882495516929392</v>
      </c>
      <c r="E660" s="164">
        <f t="shared" si="190"/>
        <v>9.9411916138719079</v>
      </c>
      <c r="F660" s="164">
        <f t="shared" si="191"/>
        <v>-90.528072728503119</v>
      </c>
      <c r="G660" s="164">
        <f t="shared" si="192"/>
        <v>-5.9963372753151543</v>
      </c>
      <c r="H660" s="164">
        <f t="shared" si="193"/>
        <v>172.25460981481754</v>
      </c>
      <c r="I660" s="164">
        <f t="shared" si="194"/>
        <v>3.9448543385567536</v>
      </c>
      <c r="J660" s="164">
        <f t="shared" si="195"/>
        <v>81.726537086314423</v>
      </c>
      <c r="K660" s="164" t="str">
        <f t="shared" si="181"/>
        <v>1+0.00372823948777488i</v>
      </c>
      <c r="L660" s="164" t="str">
        <f t="shared" si="182"/>
        <v>1-0.00125523153466696i</v>
      </c>
      <c r="M660" s="164" t="str">
        <f t="shared" si="199"/>
        <v>1.00000467980377+0.00247300795310792i</v>
      </c>
      <c r="N660" s="164" t="str">
        <f t="shared" si="183"/>
        <v>1+27.8248572441444i</v>
      </c>
      <c r="O660" s="164" t="str">
        <f t="shared" si="184"/>
        <v>0.995621094222523+0.0474405873417679i</v>
      </c>
      <c r="P660" s="164" t="str">
        <f t="shared" si="200"/>
        <v>-0.324406476140533+27.7504554033423i</v>
      </c>
      <c r="Q660" s="164" t="str">
        <f t="shared" si="185"/>
        <v>-0.0289483982897199-3.14080616465479i</v>
      </c>
      <c r="R660" s="164" t="str">
        <f t="shared" si="186"/>
        <v>280-37.4374441431231i</v>
      </c>
      <c r="S660" s="164" t="str">
        <f t="shared" si="187"/>
        <v>-123543.565672306i</v>
      </c>
      <c r="T660" s="164" t="str">
        <f t="shared" si="196"/>
        <v>279.828943635349-38.0601170463478i</v>
      </c>
      <c r="U660" s="164" t="str">
        <f t="shared" si="188"/>
        <v>-0.496824234130644+0.0675740981501734i</v>
      </c>
    </row>
    <row r="661" spans="2:21" x14ac:dyDescent="0.2">
      <c r="B661" s="164">
        <f t="shared" si="197"/>
        <v>4.1149999999999336</v>
      </c>
      <c r="C661" s="164">
        <f t="shared" si="198"/>
        <v>13031.667784521023</v>
      </c>
      <c r="D661" s="164">
        <f t="shared" si="189"/>
        <v>13.031667784521023</v>
      </c>
      <c r="E661" s="164">
        <f t="shared" si="190"/>
        <v>9.8419793708218499</v>
      </c>
      <c r="F661" s="164">
        <f t="shared" si="191"/>
        <v>-90.58179589193891</v>
      </c>
      <c r="G661" s="164">
        <f t="shared" si="192"/>
        <v>-5.9980743850771221</v>
      </c>
      <c r="H661" s="164">
        <f t="shared" si="193"/>
        <v>172.33927552129202</v>
      </c>
      <c r="I661" s="164">
        <f t="shared" si="194"/>
        <v>3.8439049857447278</v>
      </c>
      <c r="J661" s="164">
        <f t="shared" si="195"/>
        <v>81.757479629353114</v>
      </c>
      <c r="K661" s="164" t="str">
        <f t="shared" si="181"/>
        <v>1+0.00377141046639352i</v>
      </c>
      <c r="L661" s="164" t="str">
        <f t="shared" si="182"/>
        <v>1-0.00126976643080822i</v>
      </c>
      <c r="M661" s="164" t="str">
        <f t="shared" si="199"/>
        <v>1.00000478881041+0.0025016440355853i</v>
      </c>
      <c r="N661" s="164" t="str">
        <f t="shared" si="183"/>
        <v>1+28.1470539058912i</v>
      </c>
      <c r="O661" s="164" t="str">
        <f t="shared" si="184"/>
        <v>0.99551909640405+0.0479899234529546i</v>
      </c>
      <c r="P661" s="164" t="str">
        <f t="shared" si="200"/>
        <v>-0.355255865965856+28.0689195942819i</v>
      </c>
      <c r="Q661" s="164" t="str">
        <f t="shared" si="185"/>
        <v>-0.0315311291365434-3.10510705769063i</v>
      </c>
      <c r="R661" s="164" t="str">
        <f t="shared" si="186"/>
        <v>280-37.0089012637305i</v>
      </c>
      <c r="S661" s="164" t="str">
        <f t="shared" si="187"/>
        <v>-122129.374170311i</v>
      </c>
      <c r="T661" s="164" t="str">
        <f t="shared" si="196"/>
        <v>279.828910175169-37.6390454502142i</v>
      </c>
      <c r="U661" s="164" t="str">
        <f t="shared" si="188"/>
        <v>-0.496824174723536+0.0668265036713983i</v>
      </c>
    </row>
    <row r="662" spans="2:21" x14ac:dyDescent="0.2">
      <c r="B662" s="164">
        <f t="shared" si="197"/>
        <v>4.1199999999999335</v>
      </c>
      <c r="C662" s="164">
        <f t="shared" si="198"/>
        <v>13182.567385562053</v>
      </c>
      <c r="D662" s="164">
        <f t="shared" si="189"/>
        <v>13.182567385562054</v>
      </c>
      <c r="E662" s="164">
        <f t="shared" si="190"/>
        <v>9.7427796166660396</v>
      </c>
      <c r="F662" s="164">
        <f t="shared" si="191"/>
        <v>-90.635608001675024</v>
      </c>
      <c r="G662" s="164">
        <f t="shared" si="192"/>
        <v>-5.9997726484458695</v>
      </c>
      <c r="H662" s="164">
        <f t="shared" si="193"/>
        <v>172.42297114091494</v>
      </c>
      <c r="I662" s="164">
        <f t="shared" si="194"/>
        <v>3.7430069682201701</v>
      </c>
      <c r="J662" s="164">
        <f t="shared" si="195"/>
        <v>81.787363139239915</v>
      </c>
      <c r="K662" s="164" t="str">
        <f t="shared" si="181"/>
        <v>1+0.00381508134138441i</v>
      </c>
      <c r="L662" s="164" t="str">
        <f t="shared" si="182"/>
        <v>1-0.00128446963311451i</v>
      </c>
      <c r="M662" s="164" t="str">
        <f t="shared" si="199"/>
        <v>1.00000490035613+0.0025306117082699i</v>
      </c>
      <c r="N662" s="164" t="str">
        <f t="shared" si="183"/>
        <v>1+28.4729814291453i</v>
      </c>
      <c r="O662" s="164" t="str">
        <f t="shared" si="184"/>
        <v>0.995414722751179+0.048545620576514i</v>
      </c>
      <c r="P662" s="164" t="str">
        <f t="shared" si="200"/>
        <v>-0.386823830390238+28.3909705357687i</v>
      </c>
      <c r="Q662" s="164" t="str">
        <f t="shared" si="185"/>
        <v>-0.0340562477515712-3.06981537660813i</v>
      </c>
      <c r="R662" s="164" t="str">
        <f t="shared" si="186"/>
        <v>280-36.5852638741141i</v>
      </c>
      <c r="S662" s="164" t="str">
        <f t="shared" si="187"/>
        <v>-120731.370784576i</v>
      </c>
      <c r="T662" s="164" t="str">
        <f t="shared" si="196"/>
        <v>279.828875935611-37.2229628652135i</v>
      </c>
      <c r="U662" s="164" t="str">
        <f t="shared" si="188"/>
        <v>-0.496824113932676+0.0660877669669584i</v>
      </c>
    </row>
    <row r="663" spans="2:21" x14ac:dyDescent="0.2">
      <c r="B663" s="164">
        <f t="shared" si="197"/>
        <v>4.1249999999999334</v>
      </c>
      <c r="C663" s="164">
        <f t="shared" si="198"/>
        <v>13335.214321631198</v>
      </c>
      <c r="D663" s="164">
        <f t="shared" si="189"/>
        <v>13.335214321631199</v>
      </c>
      <c r="E663" s="164">
        <f t="shared" si="190"/>
        <v>9.6435927760923583</v>
      </c>
      <c r="F663" s="164">
        <f t="shared" si="191"/>
        <v>-90.68951654590974</v>
      </c>
      <c r="G663" s="164">
        <f t="shared" si="192"/>
        <v>-6.001432920525767</v>
      </c>
      <c r="H663" s="164">
        <f t="shared" si="193"/>
        <v>172.5057062592235</v>
      </c>
      <c r="I663" s="164">
        <f t="shared" si="194"/>
        <v>3.6421598555665913</v>
      </c>
      <c r="J663" s="164">
        <f t="shared" si="195"/>
        <v>81.816189713313761</v>
      </c>
      <c r="K663" s="164" t="str">
        <f t="shared" si="181"/>
        <v>1+0.00385925790127477i</v>
      </c>
      <c r="L663" s="164" t="str">
        <f t="shared" si="182"/>
        <v>1-0.00129934309047939i</v>
      </c>
      <c r="M663" s="164" t="str">
        <f t="shared" si="199"/>
        <v>1.00000501450009+0.00255991481079538i</v>
      </c>
      <c r="N663" s="164" t="str">
        <f t="shared" si="183"/>
        <v>1+28.802683015247i</v>
      </c>
      <c r="O663" s="164" t="str">
        <f t="shared" si="184"/>
        <v>0.995307917923617+0.0491077523694982i</v>
      </c>
      <c r="P663" s="164" t="str">
        <f t="shared" si="200"/>
        <v>-0.419127107166284+28.7166462148889i</v>
      </c>
      <c r="Q663" s="164" t="str">
        <f t="shared" si="185"/>
        <v>-0.0365250833517586-3.03492658302487i</v>
      </c>
      <c r="R663" s="164" t="str">
        <f t="shared" si="186"/>
        <v>280-36.1664758215961i</v>
      </c>
      <c r="S663" s="164" t="str">
        <f t="shared" si="187"/>
        <v>-119349.370211267i</v>
      </c>
      <c r="T663" s="164" t="str">
        <f t="shared" si="196"/>
        <v>279.828840898518-36.8118141399231i</v>
      </c>
      <c r="U663" s="164" t="str">
        <f t="shared" si="188"/>
        <v>-0.496824051725826+0.0653577901178789i</v>
      </c>
    </row>
    <row r="664" spans="2:21" x14ac:dyDescent="0.2">
      <c r="B664" s="164">
        <f t="shared" si="197"/>
        <v>4.1299999999999333</v>
      </c>
      <c r="C664" s="164">
        <f t="shared" si="198"/>
        <v>13489.628825914469</v>
      </c>
      <c r="D664" s="164">
        <f t="shared" si="189"/>
        <v>13.489628825914469</v>
      </c>
      <c r="E664" s="164">
        <f t="shared" si="190"/>
        <v>9.5444192806752302</v>
      </c>
      <c r="F664" s="164">
        <f t="shared" si="191"/>
        <v>-90.74352904037184</v>
      </c>
      <c r="G664" s="164">
        <f t="shared" si="192"/>
        <v>-6.0030560382733302</v>
      </c>
      <c r="H664" s="164">
        <f t="shared" si="193"/>
        <v>172.5874903839541</v>
      </c>
      <c r="I664" s="164">
        <f t="shared" si="194"/>
        <v>3.5413632424018999</v>
      </c>
      <c r="J664" s="164">
        <f t="shared" si="195"/>
        <v>81.843961343582265</v>
      </c>
      <c r="K664" s="164" t="str">
        <f t="shared" si="181"/>
        <v>1+0.00390394600161973i</v>
      </c>
      <c r="L664" s="164" t="str">
        <f t="shared" si="182"/>
        <v>1-0.00131438877436351i</v>
      </c>
      <c r="M664" s="164" t="str">
        <f t="shared" si="199"/>
        <v>1.0000051313028+0.00258955722725622i</v>
      </c>
      <c r="N664" s="164" t="str">
        <f t="shared" si="183"/>
        <v>1+29.1362023657844i</v>
      </c>
      <c r="O664" s="164" t="str">
        <f t="shared" si="184"/>
        <v>0.995198625292031+0.0496763933418672i</v>
      </c>
      <c r="P664" s="164" t="str">
        <f t="shared" si="200"/>
        <v>-0.452182823918917+29.0459849340009i</v>
      </c>
      <c r="Q664" s="164" t="str">
        <f t="shared" si="185"/>
        <v>-0.0389389357700653-3.00043618720225i</v>
      </c>
      <c r="R664" s="164" t="str">
        <f t="shared" si="186"/>
        <v>280-35.7524815962741i</v>
      </c>
      <c r="S664" s="164" t="str">
        <f t="shared" si="187"/>
        <v>-117983.189267705i</v>
      </c>
      <c r="T664" s="164" t="str">
        <f t="shared" si="196"/>
        <v>279.828805045318-36.4055447768958i</v>
      </c>
      <c r="U664" s="164" t="str">
        <f t="shared" si="188"/>
        <v>-0.496823988070014+0.0646364763662899i</v>
      </c>
    </row>
    <row r="665" spans="2:21" x14ac:dyDescent="0.2">
      <c r="B665" s="164">
        <f t="shared" si="197"/>
        <v>4.1349999999999332</v>
      </c>
      <c r="C665" s="164">
        <f t="shared" si="198"/>
        <v>13645.831365887156</v>
      </c>
      <c r="D665" s="164">
        <f t="shared" si="189"/>
        <v>13.645831365887156</v>
      </c>
      <c r="E665" s="164">
        <f t="shared" si="190"/>
        <v>9.4452595691055823</v>
      </c>
      <c r="F665" s="164">
        <f t="shared" si="191"/>
        <v>-90.797653029771595</v>
      </c>
      <c r="G665" s="164">
        <f t="shared" si="192"/>
        <v>-6.0046428208547331</v>
      </c>
      <c r="H665" s="164">
        <f t="shared" si="193"/>
        <v>172.66833294471374</v>
      </c>
      <c r="I665" s="164">
        <f t="shared" si="194"/>
        <v>3.4406167482508492</v>
      </c>
      <c r="J665" s="164">
        <f t="shared" si="195"/>
        <v>81.870679914942144</v>
      </c>
      <c r="K665" s="164" t="str">
        <f t="shared" si="181"/>
        <v>1+0.0039491515657786i</v>
      </c>
      <c r="L665" s="164" t="str">
        <f t="shared" si="182"/>
        <v>1-0.00132960867905598i</v>
      </c>
      <c r="M665" s="164" t="str">
        <f t="shared" si="199"/>
        <v>1.0000052508262+0.00261954288672262i</v>
      </c>
      <c r="N665" s="164" t="str">
        <f t="shared" si="183"/>
        <v>1+29.4735836883862i</v>
      </c>
      <c r="O665" s="164" t="str">
        <f t="shared" si="184"/>
        <v>0.995086786908021+0.0502516188663661i</v>
      </c>
      <c r="P665" s="164" t="str">
        <f t="shared" si="200"/>
        <v>-0.486008507226707+29.3790253100072i</v>
      </c>
      <c r="Q665" s="164" t="str">
        <f t="shared" si="185"/>
        <v>-0.0412990761253129-2.9663397476094i</v>
      </c>
      <c r="R665" s="164" t="str">
        <f t="shared" si="186"/>
        <v>280-35.3432263236621i</v>
      </c>
      <c r="S665" s="164" t="str">
        <f t="shared" si="187"/>
        <v>-116632.646868085i</v>
      </c>
      <c r="T665" s="164" t="str">
        <f t="shared" si="196"/>
        <v>279.828768356996-36.0041009254324i</v>
      </c>
      <c r="U665" s="164" t="str">
        <f t="shared" si="188"/>
        <v>-0.496823922931479+0.0639237301025951i</v>
      </c>
    </row>
    <row r="666" spans="2:21" x14ac:dyDescent="0.2">
      <c r="B666" s="164">
        <f t="shared" si="197"/>
        <v>4.1399999999999331</v>
      </c>
      <c r="C666" s="164">
        <f t="shared" si="198"/>
        <v>13803.842646026733</v>
      </c>
      <c r="D666" s="164">
        <f t="shared" si="189"/>
        <v>13.803842646026732</v>
      </c>
      <c r="E666" s="164">
        <f t="shared" si="190"/>
        <v>9.3461140874239952</v>
      </c>
      <c r="F666" s="164">
        <f t="shared" si="191"/>
        <v>-90.851896089274206</v>
      </c>
      <c r="G666" s="164">
        <f t="shared" si="192"/>
        <v>-6.0061940699961669</v>
      </c>
      <c r="H666" s="164">
        <f t="shared" si="193"/>
        <v>172.74824329269055</v>
      </c>
      <c r="I666" s="164">
        <f t="shared" si="194"/>
        <v>3.3399200174278283</v>
      </c>
      <c r="J666" s="164">
        <f t="shared" si="195"/>
        <v>81.89634720341634</v>
      </c>
      <c r="K666" s="164" t="str">
        <f t="shared" si="181"/>
        <v>1+0.00399488058569994i</v>
      </c>
      <c r="L666" s="164" t="str">
        <f t="shared" si="182"/>
        <v>1-0.00134500482193867i</v>
      </c>
      <c r="M666" s="164" t="str">
        <f t="shared" si="199"/>
        <v>1.00000537313365+0.00264987576376127i</v>
      </c>
      <c r="N666" s="164" t="str">
        <f t="shared" si="183"/>
        <v>1+29.8148717025811i</v>
      </c>
      <c r="O666" s="164" t="str">
        <f t="shared" si="184"/>
        <v>0.994972343473396+0.050833505188515i</v>
      </c>
      <c r="P666" s="164" t="str">
        <f t="shared" si="200"/>
        <v>-0.520622091914669+29.7158062734643i</v>
      </c>
      <c r="Q666" s="164" t="str">
        <f t="shared" si="185"/>
        <v>-0.043606747477728-2.93263287048785i</v>
      </c>
      <c r="R666" s="164" t="str">
        <f t="shared" si="186"/>
        <v>280-34.9386557574167i</v>
      </c>
      <c r="S666" s="164" t="str">
        <f t="shared" si="187"/>
        <v>-115297.563999475i</v>
      </c>
      <c r="T666" s="164" t="str">
        <f t="shared" si="196"/>
        <v>279.828730814107-35.6074293744464i</v>
      </c>
      <c r="U666" s="164" t="str">
        <f t="shared" si="188"/>
        <v>-0.496823856275697+0.0632194568528028i</v>
      </c>
    </row>
    <row r="667" spans="2:21" x14ac:dyDescent="0.2">
      <c r="B667" s="164">
        <f t="shared" si="197"/>
        <v>4.144999999999933</v>
      </c>
      <c r="C667" s="164">
        <f t="shared" si="198"/>
        <v>13963.683610557237</v>
      </c>
      <c r="D667" s="164">
        <f t="shared" si="189"/>
        <v>13.963683610557236</v>
      </c>
      <c r="E667" s="164">
        <f t="shared" si="190"/>
        <v>9.246983289258381</v>
      </c>
      <c r="F667" s="164">
        <f t="shared" si="191"/>
        <v>-90.906265825997153</v>
      </c>
      <c r="G667" s="164">
        <f t="shared" si="192"/>
        <v>-6.0077105703301434</v>
      </c>
      <c r="H667" s="164">
        <f t="shared" si="193"/>
        <v>172.82723070040046</v>
      </c>
      <c r="I667" s="164">
        <f t="shared" si="194"/>
        <v>3.2392727189282375</v>
      </c>
      <c r="J667" s="164">
        <f t="shared" si="195"/>
        <v>81.92096487440331</v>
      </c>
      <c r="K667" s="164" t="str">
        <f t="shared" si="181"/>
        <v>1+0.00404113912271581i</v>
      </c>
      <c r="L667" s="164" t="str">
        <f t="shared" si="182"/>
        <v>1-0.00136057924375365i</v>
      </c>
      <c r="M667" s="164" t="str">
        <f t="shared" si="199"/>
        <v>1.00000549829001+0.00268055987896216i</v>
      </c>
      <c r="N667" s="164" t="str">
        <f t="shared" si="183"/>
        <v>1+30.1601116457259i</v>
      </c>
      <c r="O667" s="164" t="str">
        <f t="shared" si="184"/>
        <v>0.994855234308732+0.0514221294367157i</v>
      </c>
      <c r="P667" s="164" t="str">
        <f t="shared" si="200"/>
        <v>-0.556041930563582+30.0563670675229i</v>
      </c>
      <c r="Q667" s="164" t="str">
        <f t="shared" si="185"/>
        <v>-0.0458631654705033-2.89931120941751i</v>
      </c>
      <c r="R667" s="164" t="str">
        <f t="shared" si="186"/>
        <v>280-34.5387162721478i</v>
      </c>
      <c r="S667" s="164" t="str">
        <f t="shared" si="187"/>
        <v>-113977.763698088i</v>
      </c>
      <c r="T667" s="164" t="str">
        <f t="shared" si="196"/>
        <v>279.828692396739-35.2154775454088i</v>
      </c>
      <c r="U667" s="164" t="str">
        <f t="shared" si="188"/>
        <v>-0.496823788067315+0.0625235632659997i</v>
      </c>
    </row>
    <row r="668" spans="2:21" x14ac:dyDescent="0.2">
      <c r="B668" s="164">
        <f t="shared" si="197"/>
        <v>4.1499999999999329</v>
      </c>
      <c r="C668" s="164">
        <f t="shared" si="198"/>
        <v>14125.375446225376</v>
      </c>
      <c r="D668" s="164">
        <f t="shared" si="189"/>
        <v>14.125375446225377</v>
      </c>
      <c r="E668" s="164">
        <f t="shared" si="190"/>
        <v>9.1478676360653814</v>
      </c>
      <c r="F668" s="164">
        <f t="shared" si="191"/>
        <v>-90.960769880531515</v>
      </c>
      <c r="G668" s="164">
        <f t="shared" si="192"/>
        <v>-6.0091930897345183</v>
      </c>
      <c r="H668" s="164">
        <f t="shared" si="193"/>
        <v>172.90530436147077</v>
      </c>
      <c r="I668" s="164">
        <f t="shared" si="194"/>
        <v>3.1386745463308632</v>
      </c>
      <c r="J668" s="164">
        <f t="shared" si="195"/>
        <v>81.944534480939254</v>
      </c>
      <c r="K668" s="164" t="str">
        <f t="shared" si="181"/>
        <v>1+0.00408793330834518i</v>
      </c>
      <c r="L668" s="164" t="str">
        <f t="shared" si="182"/>
        <v>1-0.00137633400887367i</v>
      </c>
      <c r="M668" s="164" t="str">
        <f t="shared" si="199"/>
        <v>1.00000562636164+0.00271159929947151i</v>
      </c>
      <c r="N668" s="164" t="str">
        <f t="shared" si="183"/>
        <v>1+30.509349279001i</v>
      </c>
      <c r="O668" s="164" t="str">
        <f t="shared" si="184"/>
        <v>0.994735397321199+0.0520175696324748i</v>
      </c>
      <c r="P668" s="164" t="str">
        <f t="shared" si="200"/>
        <v>-0.59228680324073+30.4007472466908i</v>
      </c>
      <c r="Q668" s="164" t="str">
        <f t="shared" si="185"/>
        <v>-0.0480695189576592-2.86637046488373i</v>
      </c>
      <c r="R668" s="164" t="str">
        <f t="shared" si="186"/>
        <v>280-34.1433548563097i</v>
      </c>
      <c r="S668" s="164" t="str">
        <f t="shared" si="187"/>
        <v>-112673.071025822i</v>
      </c>
      <c r="T668" s="164" t="str">
        <f t="shared" si="196"/>
        <v>279.828653084528-34.8281934853804i</v>
      </c>
      <c r="U668" s="164" t="str">
        <f t="shared" si="188"/>
        <v>-0.496823718270178+0.0618359571019806i</v>
      </c>
    </row>
    <row r="669" spans="2:21" x14ac:dyDescent="0.2">
      <c r="B669" s="164">
        <f t="shared" si="197"/>
        <v>4.1549999999999327</v>
      </c>
      <c r="C669" s="164">
        <f t="shared" si="198"/>
        <v>14288.939585108837</v>
      </c>
      <c r="D669" s="164">
        <f t="shared" si="189"/>
        <v>14.288939585108837</v>
      </c>
      <c r="E669" s="164">
        <f t="shared" si="190"/>
        <v>9.048767597376008</v>
      </c>
      <c r="F669" s="164">
        <f t="shared" si="191"/>
        <v>-91.015415928488807</v>
      </c>
      <c r="G669" s="164">
        <f t="shared" si="192"/>
        <v>-6.0106423796672503</v>
      </c>
      <c r="H669" s="164">
        <f t="shared" si="193"/>
        <v>172.98247339045753</v>
      </c>
      <c r="I669" s="164">
        <f t="shared" si="194"/>
        <v>3.0381252177087577</v>
      </c>
      <c r="J669" s="164">
        <f t="shared" si="195"/>
        <v>81.967057461968722</v>
      </c>
      <c r="K669" s="164" t="str">
        <f t="shared" si="181"/>
        <v>1+0.00413526934510668i</v>
      </c>
      <c r="L669" s="164" t="str">
        <f t="shared" si="182"/>
        <v>1-0.00139227120557576i</v>
      </c>
      <c r="M669" s="164" t="str">
        <f t="shared" si="199"/>
        <v>1.00000575741644+0.00274299813953092i</v>
      </c>
      <c r="N669" s="164" t="str">
        <f t="shared" si="183"/>
        <v>1+30.8626308934765i</v>
      </c>
      <c r="O669" s="164" t="str">
        <f t="shared" si="184"/>
        <v>0.99461276897164+0.0526199047007451i</v>
      </c>
      <c r="P669" s="164" t="str">
        <f t="shared" si="200"/>
        <v>-0.629375927457365+30.7489866754111i</v>
      </c>
      <c r="Q669" s="164" t="str">
        <f t="shared" si="185"/>
        <v>-0.0502269706185195-2.83380638384572i</v>
      </c>
      <c r="R669" s="164" t="str">
        <f t="shared" si="186"/>
        <v>280-33.7525191051749i</v>
      </c>
      <c r="S669" s="164" t="str">
        <f t="shared" si="187"/>
        <v>-111383.313047077i</v>
      </c>
      <c r="T669" s="164" t="str">
        <f t="shared" si="196"/>
        <v>279.828612856629-34.4455258601235i</v>
      </c>
      <c r="U669" s="164" t="str">
        <f t="shared" si="188"/>
        <v>-0.496823646847277+0.061156547219018i</v>
      </c>
    </row>
    <row r="670" spans="2:21" x14ac:dyDescent="0.2">
      <c r="B670" s="164">
        <f t="shared" si="197"/>
        <v>4.1599999999999326</v>
      </c>
      <c r="C670" s="164">
        <f t="shared" si="198"/>
        <v>14454.397707457058</v>
      </c>
      <c r="D670" s="164">
        <f t="shared" si="189"/>
        <v>14.454397707457058</v>
      </c>
      <c r="E670" s="164">
        <f t="shared" si="190"/>
        <v>8.9496836510458557</v>
      </c>
      <c r="F670" s="164">
        <f t="shared" si="191"/>
        <v>-91.070211682073818</v>
      </c>
      <c r="G670" s="164">
        <f t="shared" si="192"/>
        <v>-6.0120591754948416</v>
      </c>
      <c r="H670" s="164">
        <f t="shared" si="193"/>
        <v>173.0587468226957</v>
      </c>
      <c r="I670" s="164">
        <f t="shared" si="194"/>
        <v>2.9376244755510141</v>
      </c>
      <c r="J670" s="164">
        <f t="shared" si="195"/>
        <v>81.988535140621877</v>
      </c>
      <c r="K670" s="164" t="str">
        <f t="shared" si="181"/>
        <v>1+0.0041831535073407i</v>
      </c>
      <c r="L670" s="164" t="str">
        <f t="shared" si="182"/>
        <v>1-0.0014083929463181i</v>
      </c>
      <c r="M670" s="164" t="str">
        <f t="shared" si="199"/>
        <v>1.00000589152389+0.0027747605610226i</v>
      </c>
      <c r="N670" s="164" t="str">
        <f t="shared" si="183"/>
        <v>1+31.2200033162476i</v>
      </c>
      <c r="O670" s="164" t="str">
        <f t="shared" si="184"/>
        <v>0.994487284240882+0.0532292144803876i</v>
      </c>
      <c r="P670" s="164" t="str">
        <f t="shared" si="200"/>
        <v>-0.667328968358074+31.1011255264468i</v>
      </c>
      <c r="Q670" s="164" t="str">
        <f t="shared" si="185"/>
        <v>-0.052336657559088-2.80161475930647i</v>
      </c>
      <c r="R670" s="164" t="str">
        <f t="shared" si="186"/>
        <v>280-33.3661572138881i</v>
      </c>
      <c r="S670" s="164" t="str">
        <f t="shared" si="187"/>
        <v>-110108.318805831i</v>
      </c>
      <c r="T670" s="164" t="str">
        <f t="shared" si="196"/>
        <v>279.828571691713-34.0674239472994i</v>
      </c>
      <c r="U670" s="164" t="str">
        <f t="shared" si="188"/>
        <v>-0.496823573760742+0.0604852435617846i</v>
      </c>
    </row>
    <row r="671" spans="2:21" x14ac:dyDescent="0.2">
      <c r="B671" s="164">
        <f t="shared" si="197"/>
        <v>4.1649999999999325</v>
      </c>
      <c r="C671" s="164">
        <f t="shared" si="198"/>
        <v>14621.771744564912</v>
      </c>
      <c r="D671" s="164">
        <f t="shared" si="189"/>
        <v>14.621771744564912</v>
      </c>
      <c r="E671" s="164">
        <f t="shared" si="190"/>
        <v>8.8506162835099147</v>
      </c>
      <c r="F671" s="164">
        <f t="shared" si="191"/>
        <v>-91.125164891684605</v>
      </c>
      <c r="G671" s="164">
        <f t="shared" si="192"/>
        <v>-6.0134441968153975</v>
      </c>
      <c r="H671" s="164">
        <f t="shared" si="193"/>
        <v>173.13413361418205</v>
      </c>
      <c r="I671" s="164">
        <f t="shared" si="194"/>
        <v>2.8371720866945171</v>
      </c>
      <c r="J671" s="164">
        <f t="shared" si="195"/>
        <v>82.008968722497443</v>
      </c>
      <c r="K671" s="164" t="str">
        <f t="shared" si="181"/>
        <v>1+0.00423159214204108i</v>
      </c>
      <c r="L671" s="164" t="str">
        <f t="shared" si="182"/>
        <v>1-0.00142470136801995i</v>
      </c>
      <c r="M671" s="164" t="str">
        <f t="shared" si="199"/>
        <v>1.00000602875511+0.00280689077402113i</v>
      </c>
      <c r="N671" s="164" t="str">
        <f t="shared" si="183"/>
        <v>1+31.5815139166419i</v>
      </c>
      <c r="O671" s="164" t="str">
        <f t="shared" si="184"/>
        <v>0.994358876595259+0.0538455797347535i</v>
      </c>
      <c r="P671" s="164" t="str">
        <f t="shared" si="200"/>
        <v>-0.70616604914751+31.4572042790643i</v>
      </c>
      <c r="Q671" s="164" t="str">
        <f t="shared" si="185"/>
        <v>-0.0543996919006141-2.76979142988423i</v>
      </c>
      <c r="R671" s="164" t="str">
        <f t="shared" si="186"/>
        <v>280-32.9842179705991i</v>
      </c>
      <c r="S671" s="164" t="str">
        <f t="shared" si="187"/>
        <v>-108847.919302977i</v>
      </c>
      <c r="T671" s="164" t="str">
        <f t="shared" si="196"/>
        <v>279.828529567955-33.6938376297436i</v>
      </c>
      <c r="U671" s="164" t="str">
        <f t="shared" si="188"/>
        <v>-0.496823498971824+0.059821957149414i</v>
      </c>
    </row>
    <row r="672" spans="2:21" x14ac:dyDescent="0.2">
      <c r="B672" s="164">
        <f t="shared" si="197"/>
        <v>4.1699999999999324</v>
      </c>
      <c r="C672" s="164">
        <f t="shared" si="198"/>
        <v>14791.083881679777</v>
      </c>
      <c r="D672" s="164">
        <f t="shared" si="189"/>
        <v>14.791083881679777</v>
      </c>
      <c r="E672" s="164">
        <f t="shared" si="190"/>
        <v>8.7515659900414509</v>
      </c>
      <c r="F672" s="164">
        <f t="shared" si="191"/>
        <v>-91.180283347540367</v>
      </c>
      <c r="G672" s="164">
        <f t="shared" si="192"/>
        <v>-6.0147981477762711</v>
      </c>
      <c r="H672" s="164">
        <f t="shared" si="193"/>
        <v>173.20864264148798</v>
      </c>
      <c r="I672" s="164">
        <f t="shared" si="194"/>
        <v>2.7367678422651798</v>
      </c>
      <c r="J672" s="164">
        <f t="shared" si="195"/>
        <v>82.028359293947616</v>
      </c>
      <c r="K672" s="164" t="str">
        <f t="shared" si="181"/>
        <v>1+0.00428059166969639i</v>
      </c>
      <c r="L672" s="164" t="str">
        <f t="shared" si="182"/>
        <v>1-0.00144119863234495i</v>
      </c>
      <c r="M672" s="164" t="str">
        <f t="shared" si="199"/>
        <v>1.00000616918286+0.00283939303735144i</v>
      </c>
      <c r="N672" s="164" t="str">
        <f t="shared" si="183"/>
        <v>1+31.947210612498i</v>
      </c>
      <c r="O672" s="164" t="str">
        <f t="shared" si="184"/>
        <v>0.994227477951337+0.0544690821623898i</v>
      </c>
      <c r="P672" s="164" t="str">
        <f t="shared" si="200"/>
        <v>-0.745907761759988+31.8172637170065i</v>
      </c>
      <c r="Q672" s="164" t="str">
        <f t="shared" si="185"/>
        <v>-0.0564171613556258-2.73833227938545i</v>
      </c>
      <c r="R672" s="164" t="str">
        <f t="shared" si="186"/>
        <v>280-32.6066507496748i</v>
      </c>
      <c r="S672" s="164" t="str">
        <f t="shared" si="187"/>
        <v>-107601.947473927i</v>
      </c>
      <c r="T672" s="164" t="str">
        <f t="shared" si="196"/>
        <v>279.828486463023-33.324717388823i</v>
      </c>
      <c r="U672" s="164" t="str">
        <f t="shared" si="188"/>
        <v>-0.496823422440874+0.0591666000637064i</v>
      </c>
    </row>
    <row r="673" spans="2:21" x14ac:dyDescent="0.2">
      <c r="B673" s="164">
        <f t="shared" si="197"/>
        <v>4.1749999999999323</v>
      </c>
      <c r="C673" s="164">
        <f t="shared" si="198"/>
        <v>14962.356560942009</v>
      </c>
      <c r="D673" s="164">
        <f t="shared" si="189"/>
        <v>14.962356560942009</v>
      </c>
      <c r="E673" s="164">
        <f t="shared" si="190"/>
        <v>8.6525332750162001</v>
      </c>
      <c r="F673" s="164">
        <f t="shared" si="191"/>
        <v>-91.235574881338493</v>
      </c>
      <c r="G673" s="164">
        <f t="shared" si="192"/>
        <v>-6.0161217173864028</v>
      </c>
      <c r="H673" s="164">
        <f t="shared" si="193"/>
        <v>173.28228270170152</v>
      </c>
      <c r="I673" s="164">
        <f t="shared" si="194"/>
        <v>2.6364115576297973</v>
      </c>
      <c r="J673" s="164">
        <f t="shared" si="195"/>
        <v>82.046707820363025</v>
      </c>
      <c r="K673" s="164" t="str">
        <f t="shared" si="181"/>
        <v>1+0.00433015858514094i</v>
      </c>
      <c r="L673" s="164" t="str">
        <f t="shared" si="182"/>
        <v>1-0.00145788692598762i</v>
      </c>
      <c r="M673" s="164" t="str">
        <f t="shared" si="199"/>
        <v>1.00000631288159+0.00287227165915332i</v>
      </c>
      <c r="N673" s="164" t="str">
        <f t="shared" si="183"/>
        <v>1+32.3171418765168i</v>
      </c>
      <c r="O673" s="164" t="str">
        <f t="shared" si="184"/>
        <v>0.994093018639817+0.0550998044078678i</v>
      </c>
      <c r="P673" s="164" t="str">
        <f t="shared" si="200"/>
        <v>-0.786575177777572+32.1813449262457i</v>
      </c>
      <c r="Q673" s="164" t="str">
        <f t="shared" si="185"/>
        <v>-0.0583901297917121-2.7072332363796i</v>
      </c>
      <c r="R673" s="164" t="str">
        <f t="shared" si="186"/>
        <v>280-32.233405504989i</v>
      </c>
      <c r="S673" s="164" t="str">
        <f t="shared" si="187"/>
        <v>-106370.238166464i</v>
      </c>
      <c r="T673" s="164" t="str">
        <f t="shared" si="196"/>
        <v>279.828442354062-32.9600142978721i</v>
      </c>
      <c r="U673" s="164" t="str">
        <f t="shared" si="188"/>
        <v>-0.496823344127314+0.058519085437475i</v>
      </c>
    </row>
    <row r="674" spans="2:21" x14ac:dyDescent="0.2">
      <c r="B674" s="164">
        <f t="shared" si="197"/>
        <v>4.1799999999999322</v>
      </c>
      <c r="C674" s="164">
        <f t="shared" si="198"/>
        <v>15135.61248435973</v>
      </c>
      <c r="D674" s="164">
        <f t="shared" si="189"/>
        <v>15.135612484359729</v>
      </c>
      <c r="E674" s="164">
        <f t="shared" si="190"/>
        <v>8.5535186521813582</v>
      </c>
      <c r="F674" s="164">
        <f t="shared" si="191"/>
        <v>-91.291047367941502</v>
      </c>
      <c r="G674" s="164">
        <f t="shared" si="192"/>
        <v>-6.0174155798229458</v>
      </c>
      <c r="H674" s="164">
        <f t="shared" si="193"/>
        <v>173.35506251239806</v>
      </c>
      <c r="I674" s="164">
        <f t="shared" si="194"/>
        <v>2.5361030723584124</v>
      </c>
      <c r="J674" s="164">
        <f t="shared" si="195"/>
        <v>82.064015144456562</v>
      </c>
      <c r="K674" s="164" t="str">
        <f t="shared" si="181"/>
        <v>1+0.00438029945841569i</v>
      </c>
      <c r="L674" s="164" t="str">
        <f t="shared" si="182"/>
        <v>1-0.0014747684609632i</v>
      </c>
      <c r="M674" s="164" t="str">
        <f t="shared" si="199"/>
        <v>1.00000645992749+0.00290553099745249i</v>
      </c>
      <c r="N674" s="164" t="str">
        <f t="shared" si="183"/>
        <v>1+32.6913567426866i</v>
      </c>
      <c r="O674" s="164" t="str">
        <f t="shared" si="184"/>
        <v>0.993955427368592+0.0557378300727381i</v>
      </c>
      <c r="P674" s="164" t="str">
        <f t="shared" si="200"/>
        <v>-0.828189859602535+32.5494892925089i</v>
      </c>
      <c r="Q674" s="164" t="str">
        <f t="shared" si="185"/>
        <v>-0.0603196377833255-2.67649027377575i</v>
      </c>
      <c r="R674" s="164" t="str">
        <f t="shared" si="186"/>
        <v>280-31.8644327632889i</v>
      </c>
      <c r="S674" s="164" t="str">
        <f t="shared" si="187"/>
        <v>-105152.628118853i</v>
      </c>
      <c r="T674" s="164" t="str">
        <f t="shared" si="196"/>
        <v>279.828397217687-32.5996800157076i</v>
      </c>
      <c r="U674" s="164" t="str">
        <f t="shared" si="188"/>
        <v>-0.496823263989625+0.0578793274430315i</v>
      </c>
    </row>
    <row r="675" spans="2:21" x14ac:dyDescent="0.2">
      <c r="B675" s="164">
        <f t="shared" si="197"/>
        <v>4.1849999999999321</v>
      </c>
      <c r="C675" s="164">
        <f t="shared" si="198"/>
        <v>15310.874616817922</v>
      </c>
      <c r="D675" s="164">
        <f t="shared" si="189"/>
        <v>15.310874616817923</v>
      </c>
      <c r="E675" s="164">
        <f t="shared" si="190"/>
        <v>8.4545226449295399</v>
      </c>
      <c r="F675" s="164">
        <f t="shared" si="191"/>
        <v>-91.346708727095319</v>
      </c>
      <c r="G675" s="164">
        <f t="shared" si="192"/>
        <v>-6.0186803947330407</v>
      </c>
      <c r="H675" s="164">
        <f t="shared" si="193"/>
        <v>173.42699071163767</v>
      </c>
      <c r="I675" s="164">
        <f t="shared" si="194"/>
        <v>2.4358422501964991</v>
      </c>
      <c r="J675" s="164">
        <f t="shared" si="195"/>
        <v>82.080281984542353</v>
      </c>
      <c r="K675" s="164" t="str">
        <f t="shared" si="181"/>
        <v>1+0.00443102093563907i</v>
      </c>
      <c r="L675" s="164" t="str">
        <f t="shared" si="182"/>
        <v>1-0.00149184547490086i</v>
      </c>
      <c r="M675" s="164" t="str">
        <f t="shared" si="199"/>
        <v>1.00000661039853+0.00293917546073821i</v>
      </c>
      <c r="N675" s="164" t="str">
        <f t="shared" si="183"/>
        <v>1+33.0699048127825i</v>
      </c>
      <c r="O675" s="164" t="str">
        <f t="shared" si="184"/>
        <v>0.993814631184948+0.0563832437266113i</v>
      </c>
      <c r="P675" s="164" t="str">
        <f t="shared" si="200"/>
        <v>-0.870773871890003+32.9217384985634i</v>
      </c>
      <c r="Q675" s="164" t="str">
        <f t="shared" si="185"/>
        <v>-0.0622067031518694-2.64609940840101i</v>
      </c>
      <c r="R675" s="164" t="str">
        <f t="shared" si="186"/>
        <v>280-31.4996836176372i</v>
      </c>
      <c r="S675" s="164" t="str">
        <f t="shared" si="187"/>
        <v>-103948.955938203i</v>
      </c>
      <c r="T675" s="164" t="str">
        <f t="shared" si="196"/>
        <v>279.828351029962-32.2436667802204i</v>
      </c>
      <c r="U675" s="164" t="str">
        <f t="shared" si="188"/>
        <v>-0.496823181985309+0.0572472412808088i</v>
      </c>
    </row>
    <row r="676" spans="2:21" x14ac:dyDescent="0.2">
      <c r="B676" s="164">
        <f t="shared" si="197"/>
        <v>4.189999999999932</v>
      </c>
      <c r="C676" s="164">
        <f t="shared" si="198"/>
        <v>15488.166189122405</v>
      </c>
      <c r="D676" s="164">
        <f t="shared" si="189"/>
        <v>15.488166189122405</v>
      </c>
      <c r="E676" s="164">
        <f t="shared" si="190"/>
        <v>8.3555457865777871</v>
      </c>
      <c r="F676" s="164">
        <f t="shared" si="191"/>
        <v>-91.402566925179627</v>
      </c>
      <c r="G676" s="164">
        <f t="shared" si="192"/>
        <v>-6.0199168075293805</v>
      </c>
      <c r="H676" s="164">
        <f t="shared" si="193"/>
        <v>173.49807585798862</v>
      </c>
      <c r="I676" s="164">
        <f t="shared" si="194"/>
        <v>2.3356289790484066</v>
      </c>
      <c r="J676" s="164">
        <f t="shared" si="195"/>
        <v>82.095508932808997</v>
      </c>
      <c r="K676" s="164" t="str">
        <f t="shared" si="181"/>
        <v>1+0.00448232973988796i</v>
      </c>
      <c r="L676" s="164" t="str">
        <f t="shared" si="182"/>
        <v>1-0.00150912023134031i</v>
      </c>
      <c r="M676" s="164" t="str">
        <f t="shared" si="199"/>
        <v>1.00000676437449+0.00297320950854765i</v>
      </c>
      <c r="N676" s="164" t="str">
        <f t="shared" si="183"/>
        <v>1+33.4528362629413i</v>
      </c>
      <c r="O676" s="164" t="str">
        <f t="shared" si="184"/>
        <v>0.993670555436885+0.0570361309183683i</v>
      </c>
      <c r="P676" s="164" t="str">
        <f t="shared" si="200"/>
        <v>-0.914349793246974+33.2981345212544i</v>
      </c>
      <c r="Q676" s="164" t="str">
        <f t="shared" si="185"/>
        <v>-0.0640523214943348-2.61605670058086i</v>
      </c>
      <c r="R676" s="164" t="str">
        <f t="shared" si="186"/>
        <v>280-31.1391097209297i</v>
      </c>
      <c r="S676" s="164" t="str">
        <f t="shared" si="187"/>
        <v>-102759.062079068i</v>
      </c>
      <c r="T676" s="164" t="str">
        <f t="shared" si="196"/>
        <v>279.828303766406-31.8919274020455i</v>
      </c>
      <c r="U676" s="164" t="str">
        <f t="shared" si="188"/>
        <v>-0.496823098070902+0.0566227431681223i</v>
      </c>
    </row>
    <row r="677" spans="2:21" x14ac:dyDescent="0.2">
      <c r="B677" s="164">
        <f t="shared" si="197"/>
        <v>4.1949999999999319</v>
      </c>
      <c r="C677" s="164">
        <f t="shared" si="198"/>
        <v>15667.510701079054</v>
      </c>
      <c r="D677" s="164">
        <f t="shared" si="189"/>
        <v>15.667510701079054</v>
      </c>
      <c r="E677" s="164">
        <f t="shared" si="190"/>
        <v>8.2565886206524226</v>
      </c>
      <c r="F677" s="164">
        <f t="shared" si="191"/>
        <v>-91.458629976991531</v>
      </c>
      <c r="G677" s="164">
        <f t="shared" si="192"/>
        <v>-6.0211254496819215</v>
      </c>
      <c r="H677" s="164">
        <f t="shared" si="193"/>
        <v>173.56832643057527</v>
      </c>
      <c r="I677" s="164">
        <f t="shared" si="194"/>
        <v>2.2354631709705011</v>
      </c>
      <c r="J677" s="164">
        <f t="shared" si="195"/>
        <v>82.109696453583737</v>
      </c>
      <c r="K677" s="164" t="str">
        <f t="shared" si="181"/>
        <v>1+0.00453423267208877i</v>
      </c>
      <c r="L677" s="164" t="str">
        <f t="shared" si="182"/>
        <v>1-0.00152659502003181i</v>
      </c>
      <c r="M677" s="164" t="str">
        <f t="shared" si="199"/>
        <v>1.00000692193702+0.00300763765205696i</v>
      </c>
      <c r="N677" s="164" t="str">
        <f t="shared" si="183"/>
        <v>1+33.8402018503119i</v>
      </c>
      <c r="O677" s="164" t="str">
        <f t="shared" si="184"/>
        <v>0.993523123733535+0.0576965781874992i</v>
      </c>
      <c r="P677" s="164" t="str">
        <f t="shared" si="200"/>
        <v>-0.958940728203741+33.6787196282827i</v>
      </c>
      <c r="Q677" s="164" t="str">
        <f t="shared" si="185"/>
        <v>-0.0658574667007405-2.58635825372166i</v>
      </c>
      <c r="R677" s="164" t="str">
        <f t="shared" si="186"/>
        <v>280-30.7826632794871i</v>
      </c>
      <c r="S677" s="164" t="str">
        <f t="shared" si="187"/>
        <v>-101582.788822307i</v>
      </c>
      <c r="T677" s="164" t="str">
        <f t="shared" si="196"/>
        <v>279.828255401958-31.5444152583058i</v>
      </c>
      <c r="U677" s="164" t="str">
        <f t="shared" si="188"/>
        <v>-0.496823012201908+0.0560057503280623i</v>
      </c>
    </row>
    <row r="678" spans="2:21" x14ac:dyDescent="0.2">
      <c r="B678" s="164">
        <f t="shared" si="197"/>
        <v>4.1999999999999318</v>
      </c>
      <c r="C678" s="164">
        <f t="shared" si="198"/>
        <v>15848.931924608669</v>
      </c>
      <c r="D678" s="164">
        <f t="shared" si="189"/>
        <v>15.848931924608669</v>
      </c>
      <c r="E678" s="164">
        <f t="shared" si="190"/>
        <v>8.1576517011787466</v>
      </c>
      <c r="F678" s="164">
        <f t="shared" si="191"/>
        <v>-91.514905947564046</v>
      </c>
      <c r="G678" s="164">
        <f t="shared" si="192"/>
        <v>-6.0223069390034167</v>
      </c>
      <c r="H678" s="164">
        <f t="shared" si="193"/>
        <v>173.63775082915043</v>
      </c>
      <c r="I678" s="164">
        <f t="shared" si="194"/>
        <v>2.1353447621753299</v>
      </c>
      <c r="J678" s="164">
        <f t="shared" si="195"/>
        <v>82.122844881586389</v>
      </c>
      <c r="K678" s="164" t="str">
        <f t="shared" ref="K678:K741" si="201">COMPLEX(1,2*PI()*C678*esr*Cout)</f>
        <v>1+0.00458673661191896i</v>
      </c>
      <c r="L678" s="164" t="str">
        <f t="shared" ref="L678:L741" si="202">COMPLEX(1,-2*PI()*C678*(1-Dmax)^2*Lout*10^-6/Req)</f>
        <v>1-0.00154427215723965i</v>
      </c>
      <c r="M678" s="164" t="str">
        <f t="shared" si="199"/>
        <v>1.00000708316964+0.00304246445467931i</v>
      </c>
      <c r="N678" s="164" t="str">
        <f t="shared" ref="N678:N741" si="203">COMPLEX(1,2*PI()*C678*(Rd+Rs+esr)*Req*Cout/(Req+Rd+Rs))</f>
        <v>1+34.2320529197833i</v>
      </c>
      <c r="O678" s="164" t="str">
        <f t="shared" ref="O678:O741" si="204">IMSUM(COMPLEX(1,2*PI()*C678/(Qd*ws)),IMPRODUCT(COMPLEX(0,2*PI()*C678/ws),COMPLEX(0,2*PI()*C678/ws)))</f>
        <v>0.993372257904657+0.058364673075574i</v>
      </c>
      <c r="P678" s="164" t="str">
        <f t="shared" si="200"/>
        <v>-1.00457031946424+34.0635363747124i</v>
      </c>
      <c r="Q678" s="164" t="str">
        <f t="shared" ref="Q678:Q741" si="205">IMPRODUCT(Ap,IMDIV(M678,P678))</f>
        <v>-0.0676230914606298-2.55700021389504i</v>
      </c>
      <c r="R678" s="164" t="str">
        <f t="shared" ref="R678:R741" si="206">IMSUM(Rz*10^3,IMDIV(1,COMPLEX(0,(2*PI()*C678*Cz*10^-9))))</f>
        <v>280-30.4302970467195i</v>
      </c>
      <c r="S678" s="164" t="str">
        <f t="shared" ref="S678:S741" si="207">IMDIV(1,COMPLEX(0,(2*PI()*C678*Cp*10^-12)))</f>
        <v>-100419.980254174i</v>
      </c>
      <c r="T678" s="164" t="str">
        <f t="shared" si="196"/>
        <v>279.82820591097-31.2010842864315i</v>
      </c>
      <c r="U678" s="164" t="str">
        <f t="shared" ref="U678:U741" si="208">IMPRODUCT(-Rs*g/(Rs+Rd),T678)</f>
        <v>-0.496822924332791+0.0553961809785205i</v>
      </c>
    </row>
    <row r="679" spans="2:21" x14ac:dyDescent="0.2">
      <c r="B679" s="164">
        <f t="shared" si="197"/>
        <v>4.2049999999999317</v>
      </c>
      <c r="C679" s="164">
        <f t="shared" si="198"/>
        <v>16032.453906897919</v>
      </c>
      <c r="D679" s="164">
        <f t="shared" ref="D679:D742" si="209">C679/1000</f>
        <v>16.032453906897921</v>
      </c>
      <c r="E679" s="164">
        <f t="shared" ref="E679:E742" si="210">20*LOG(IMABS(Q679))</f>
        <v>8.0587355929771434</v>
      </c>
      <c r="F679" s="164">
        <f t="shared" ref="F679:F742" si="211">IF(180/PI()*IMARGUMENT(Q679)&gt;0,180/PI()*IMARGUMENT(Q679)-360,180/PI()*IMARGUMENT(Q679))</f>
        <v>-91.571402954020186</v>
      </c>
      <c r="G679" s="164">
        <f t="shared" ref="G679:G742" si="212">20*LOG(IMABS(U679))</f>
        <v>-6.0234618799296333</v>
      </c>
      <c r="H679" s="164">
        <f t="shared" ref="H679:H742" si="213">180/PI()*IMARGUMENT(U679)</f>
        <v>173.70635737418982</v>
      </c>
      <c r="I679" s="164">
        <f t="shared" ref="I679:I742" si="214">E679+G679</f>
        <v>2.03527371304751</v>
      </c>
      <c r="J679" s="164">
        <f t="shared" ref="J679:J742" si="215">F679+H679</f>
        <v>82.134954420169635</v>
      </c>
      <c r="K679" s="164" t="str">
        <f t="shared" si="201"/>
        <v>1+0.00463984851871888i</v>
      </c>
      <c r="L679" s="164" t="str">
        <f t="shared" si="202"/>
        <v>1-0.00156215398604924i</v>
      </c>
      <c r="M679" s="164" t="str">
        <f t="shared" si="199"/>
        <v>1.00000724815786+0.00307769453266964i</v>
      </c>
      <c r="N679" s="164" t="str">
        <f t="shared" si="203"/>
        <v>1+34.6284414107904i</v>
      </c>
      <c r="O679" s="164" t="str">
        <f t="shared" si="204"/>
        <v>0.993217877959192+0.0590405041378465i</v>
      </c>
      <c r="P679" s="164" t="str">
        <f t="shared" si="200"/>
        <v>-1.05126276044175+34.4526275991973i</v>
      </c>
      <c r="Q679" s="164" t="str">
        <f t="shared" si="205"/>
        <v>-0.069350127758883-2.52797876942467i</v>
      </c>
      <c r="R679" s="164" t="str">
        <f t="shared" si="206"/>
        <v>280-30.0819643168645i</v>
      </c>
      <c r="S679" s="164" t="str">
        <f t="shared" si="207"/>
        <v>-99270.4822456525i</v>
      </c>
      <c r="T679" s="164" t="str">
        <f t="shared" ref="T679:T742" si="216">IMDIV(IMPRODUCT(R679,S679),IMSUM(R679,S679))</f>
        <v>279.82815526721-30.8618889780567i</v>
      </c>
      <c r="U679" s="164" t="str">
        <f t="shared" si="208"/>
        <v>-0.496822834416977+0.0547939543213537i</v>
      </c>
    </row>
    <row r="680" spans="2:21" x14ac:dyDescent="0.2">
      <c r="B680" s="164">
        <f t="shared" ref="B680:B743" si="217">B679+0.005</f>
        <v>4.2099999999999316</v>
      </c>
      <c r="C680" s="164">
        <f t="shared" ref="C680:C743" si="218">10^B680</f>
        <v>16218.100973586746</v>
      </c>
      <c r="D680" s="164">
        <f t="shared" si="209"/>
        <v>16.218100973586747</v>
      </c>
      <c r="E680" s="164">
        <f t="shared" si="210"/>
        <v>7.9598408719643929</v>
      </c>
      <c r="F680" s="164">
        <f t="shared" si="211"/>
        <v>-91.628129167464223</v>
      </c>
      <c r="G680" s="164">
        <f t="shared" si="212"/>
        <v>-6.0245908637957371</v>
      </c>
      <c r="H680" s="164">
        <f t="shared" si="213"/>
        <v>173.77415430700864</v>
      </c>
      <c r="I680" s="164">
        <f t="shared" si="214"/>
        <v>1.9352500081686559</v>
      </c>
      <c r="J680" s="164">
        <f t="shared" si="215"/>
        <v>82.14602513954442</v>
      </c>
      <c r="K680" s="164" t="str">
        <f t="shared" si="201"/>
        <v>1+0.00469357543241423i</v>
      </c>
      <c r="L680" s="164" t="str">
        <f t="shared" si="202"/>
        <v>1-0.00158024287667762i</v>
      </c>
      <c r="M680" s="164" t="str">
        <f t="shared" ref="M680:M743" si="219">IMPRODUCT(K680,L680)</f>
        <v>1.00000741698914+0.00311333255573661i</v>
      </c>
      <c r="N680" s="164" t="str">
        <f t="shared" si="203"/>
        <v>1+35.0294198641982i</v>
      </c>
      <c r="O680" s="164" t="str">
        <f t="shared" si="204"/>
        <v>0.993059902042848+0.0597241609549919i</v>
      </c>
      <c r="P680" s="164" t="str">
        <f t="shared" ref="P680:P743" si="220">IMPRODUCT(N680,O680)</f>
        <v>-1.09904280808652+34.8460364199135i</v>
      </c>
      <c r="Q680" s="164" t="str">
        <f t="shared" si="205"/>
        <v>-0.0710394873610632-2.49929015047504i</v>
      </c>
      <c r="R680" s="164" t="str">
        <f t="shared" si="206"/>
        <v>280-29.737618918796i</v>
      </c>
      <c r="S680" s="164" t="str">
        <f t="shared" si="207"/>
        <v>-98134.1424320269i</v>
      </c>
      <c r="T680" s="164" t="str">
        <f t="shared" si="216"/>
        <v>279.828103443823-30.5267843729845i</v>
      </c>
      <c r="U680" s="164" t="str">
        <f t="shared" si="208"/>
        <v>-0.496822742406786+0.0541989905316694i</v>
      </c>
    </row>
    <row r="681" spans="2:21" x14ac:dyDescent="0.2">
      <c r="B681" s="164">
        <f t="shared" si="217"/>
        <v>4.2149999999999315</v>
      </c>
      <c r="C681" s="164">
        <f t="shared" si="218"/>
        <v>16405.897731992809</v>
      </c>
      <c r="D681" s="164">
        <f t="shared" si="209"/>
        <v>16.405897731992809</v>
      </c>
      <c r="E681" s="164">
        <f t="shared" si="210"/>
        <v>7.8609681254613504</v>
      </c>
      <c r="F681" s="164">
        <f t="shared" si="211"/>
        <v>-91.685092814911314</v>
      </c>
      <c r="G681" s="164">
        <f t="shared" si="212"/>
        <v>-6.0256944691063463</v>
      </c>
      <c r="H681" s="164">
        <f t="shared" si="213"/>
        <v>173.84114978989896</v>
      </c>
      <c r="I681" s="164">
        <f t="shared" si="214"/>
        <v>1.8352736563550041</v>
      </c>
      <c r="J681" s="164">
        <f t="shared" si="215"/>
        <v>82.156056974987649</v>
      </c>
      <c r="K681" s="164" t="str">
        <f t="shared" si="201"/>
        <v>1+0.00474792447444926i</v>
      </c>
      <c r="L681" s="164" t="str">
        <f t="shared" si="202"/>
        <v>1-0.00159854122678764i</v>
      </c>
      <c r="M681" s="164" t="str">
        <f t="shared" si="219"/>
        <v>1.00000758975301+0.00314938324766162i</v>
      </c>
      <c r="N681" s="164" t="str">
        <f t="shared" si="203"/>
        <v>1+35.4350414292664i</v>
      </c>
      <c r="O681" s="164" t="str">
        <f t="shared" si="204"/>
        <v>0.992898246394704+0.0604157341449811i</v>
      </c>
      <c r="P681" s="164" t="str">
        <f t="shared" si="220"/>
        <v>-1.14793579601225+35.2438062301873i</v>
      </c>
      <c r="Q681" s="164" t="str">
        <f t="shared" si="205"/>
        <v>-0.0726920622885634-2.47093062864263i</v>
      </c>
      <c r="R681" s="164" t="str">
        <f t="shared" si="206"/>
        <v>280-29.3972152099045i</v>
      </c>
      <c r="S681" s="164" t="str">
        <f t="shared" si="207"/>
        <v>-97010.810192685i</v>
      </c>
      <c r="T681" s="164" t="str">
        <f t="shared" si="216"/>
        <v>279.828050413335-30.1957260532288i</v>
      </c>
      <c r="U681" s="164" t="str">
        <f t="shared" si="208"/>
        <v>-0.496822648253439+0.0536112107472467i</v>
      </c>
    </row>
    <row r="682" spans="2:21" x14ac:dyDescent="0.2">
      <c r="B682" s="164">
        <f t="shared" si="217"/>
        <v>4.2199999999999314</v>
      </c>
      <c r="C682" s="164">
        <f t="shared" si="218"/>
        <v>16595.869074372993</v>
      </c>
      <c r="D682" s="164">
        <f t="shared" si="209"/>
        <v>16.595869074372992</v>
      </c>
      <c r="E682" s="164">
        <f t="shared" si="210"/>
        <v>7.7621179525063493</v>
      </c>
      <c r="F682" s="164">
        <f t="shared" si="211"/>
        <v>-91.742302181257017</v>
      </c>
      <c r="G682" s="164">
        <f t="shared" si="212"/>
        <v>-6.0267732618015177</v>
      </c>
      <c r="H682" s="164">
        <f t="shared" si="213"/>
        <v>173.90735190628686</v>
      </c>
      <c r="I682" s="164">
        <f t="shared" si="214"/>
        <v>1.7353446907048315</v>
      </c>
      <c r="J682" s="164">
        <f t="shared" si="215"/>
        <v>82.165049725029846</v>
      </c>
      <c r="K682" s="164" t="str">
        <f t="shared" si="201"/>
        <v>1+0.0048029028487306i</v>
      </c>
      <c r="L682" s="164" t="str">
        <f t="shared" si="202"/>
        <v>1-0.00161705146180579i</v>
      </c>
      <c r="M682" s="164" t="str">
        <f t="shared" si="219"/>
        <v>1.00000776654107+0.00318585138692481i</v>
      </c>
      <c r="N682" s="164" t="str">
        <f t="shared" si="203"/>
        <v>1+35.8453598706942i</v>
      </c>
      <c r="O682" s="164" t="str">
        <f t="shared" si="204"/>
        <v>0.992732825302796+0.0611153153750911i</v>
      </c>
      <c r="P682" s="164" t="str">
        <f t="shared" si="220"/>
        <v>-1.19796764792831+35.6459806938048i</v>
      </c>
      <c r="Q682" s="164" t="str">
        <f t="shared" si="205"/>
        <v>-0.0743087252837681-2.44289651654925i</v>
      </c>
      <c r="R682" s="164" t="str">
        <f t="shared" si="206"/>
        <v>280-29.0607080700472i</v>
      </c>
      <c r="S682" s="164" t="str">
        <f t="shared" si="207"/>
        <v>-95900.336631156i</v>
      </c>
      <c r="T682" s="164" t="str">
        <f t="shared" si="216"/>
        <v>279.827996147629-29.8686701371258i</v>
      </c>
      <c r="U682" s="164" t="str">
        <f t="shared" si="208"/>
        <v>-0.496822551907016+0.0530305370580822i</v>
      </c>
    </row>
    <row r="683" spans="2:21" x14ac:dyDescent="0.2">
      <c r="B683" s="164">
        <f t="shared" si="217"/>
        <v>4.2249999999999313</v>
      </c>
      <c r="C683" s="164">
        <f t="shared" si="218"/>
        <v>16788.040181222957</v>
      </c>
      <c r="D683" s="164">
        <f t="shared" si="209"/>
        <v>16.788040181222957</v>
      </c>
      <c r="E683" s="164">
        <f t="shared" si="210"/>
        <v>7.663290964175439</v>
      </c>
      <c r="F683" s="164">
        <f t="shared" si="211"/>
        <v>-91.799765611287924</v>
      </c>
      <c r="G683" s="164">
        <f t="shared" si="212"/>
        <v>-6.0278277955174957</v>
      </c>
      <c r="H683" s="164">
        <f t="shared" si="213"/>
        <v>173.97276866090866</v>
      </c>
      <c r="I683" s="164">
        <f t="shared" si="214"/>
        <v>1.6354631686579433</v>
      </c>
      <c r="J683" s="164">
        <f t="shared" si="215"/>
        <v>82.173003049620732</v>
      </c>
      <c r="K683" s="164" t="str">
        <f t="shared" si="201"/>
        <v>1+0.00485851784258221i</v>
      </c>
      <c r="L683" s="164" t="str">
        <f t="shared" si="202"/>
        <v>1-0.00163577603524367i</v>
      </c>
      <c r="M683" s="164" t="str">
        <f t="shared" si="219"/>
        <v>1.00000794744705+0.00322274180733854i</v>
      </c>
      <c r="N683" s="164" t="str">
        <f t="shared" si="203"/>
        <v>1+36.2604295757465i</v>
      </c>
      <c r="O683" s="164" t="str">
        <f t="shared" si="204"/>
        <v>0.992563551058671+0.0618229973740562i</v>
      </c>
      <c r="P683" s="164" t="str">
        <f t="shared" si="220"/>
        <v>-1.24916489138485+36.0526037399899i</v>
      </c>
      <c r="Q683" s="164" t="str">
        <f t="shared" si="205"/>
        <v>-0.075890330265474-2.41518416743791i</v>
      </c>
      <c r="R683" s="164" t="str">
        <f t="shared" si="206"/>
        <v>280-28.728052895567i</v>
      </c>
      <c r="S683" s="164" t="str">
        <f t="shared" si="207"/>
        <v>-94802.5745553707i</v>
      </c>
      <c r="T683" s="164" t="str">
        <f t="shared" si="216"/>
        <v>279.827940617933-29.5455732735175i</v>
      </c>
      <c r="U683" s="164" t="str">
        <f t="shared" si="208"/>
        <v>-0.496822453316433+0.0524568924960622i</v>
      </c>
    </row>
    <row r="684" spans="2:21" x14ac:dyDescent="0.2">
      <c r="B684" s="164">
        <f t="shared" si="217"/>
        <v>4.2299999999999311</v>
      </c>
      <c r="C684" s="164">
        <f t="shared" si="218"/>
        <v>16982.436524614764</v>
      </c>
      <c r="D684" s="164">
        <f t="shared" si="209"/>
        <v>16.982436524614766</v>
      </c>
      <c r="E684" s="164">
        <f t="shared" si="210"/>
        <v>7.5644877839090894</v>
      </c>
      <c r="F684" s="164">
        <f t="shared" si="211"/>
        <v>-91.857491511734949</v>
      </c>
      <c r="G684" s="164">
        <f t="shared" si="212"/>
        <v>-6.0288586118425771</v>
      </c>
      <c r="H684" s="164">
        <f t="shared" si="213"/>
        <v>174.03740798000518</v>
      </c>
      <c r="I684" s="164">
        <f t="shared" si="214"/>
        <v>1.5356291720665123</v>
      </c>
      <c r="J684" s="164">
        <f t="shared" si="215"/>
        <v>82.179916468270235</v>
      </c>
      <c r="K684" s="164" t="str">
        <f t="shared" si="201"/>
        <v>1+0.00491477682771129i</v>
      </c>
      <c r="L684" s="164" t="str">
        <f t="shared" si="202"/>
        <v>1-0.00165471742902321i</v>
      </c>
      <c r="M684" s="164" t="str">
        <f t="shared" si="219"/>
        <v>1.00000813256688+0.00326005939868808i</v>
      </c>
      <c r="N684" s="164" t="str">
        <f t="shared" si="203"/>
        <v>1+36.6803055614632i</v>
      </c>
      <c r="O684" s="164" t="str">
        <f t="shared" si="204"/>
        <v>0.992390333910885+0.0625388739443589i</v>
      </c>
      <c r="P684" s="164" t="str">
        <f t="shared" si="220"/>
        <v>-1.30155467183803+36.4637195580381i</v>
      </c>
      <c r="Q684" s="164" t="str">
        <f t="shared" si="205"/>
        <v>-0.0774377127747868-2.38778997477106i</v>
      </c>
      <c r="R684" s="164" t="str">
        <f t="shared" si="206"/>
        <v>280-28.399205593381i</v>
      </c>
      <c r="S684" s="164" t="str">
        <f t="shared" si="207"/>
        <v>-93717.3784581576i</v>
      </c>
      <c r="T684" s="164" t="str">
        <f t="shared" si="216"/>
        <v>279.827883794808-29.2263926360054i</v>
      </c>
      <c r="U684" s="164" t="str">
        <f t="shared" si="208"/>
        <v>-0.496822352429422+0.0518902010247613i</v>
      </c>
    </row>
    <row r="685" spans="2:21" x14ac:dyDescent="0.2">
      <c r="B685" s="164">
        <f t="shared" si="217"/>
        <v>4.234999999999931</v>
      </c>
      <c r="C685" s="164">
        <f t="shared" si="218"/>
        <v>17179.083871573173</v>
      </c>
      <c r="D685" s="164">
        <f t="shared" si="209"/>
        <v>17.179083871573173</v>
      </c>
      <c r="E685" s="164">
        <f t="shared" si="210"/>
        <v>7.465709047844685</v>
      </c>
      <c r="F685" s="164">
        <f t="shared" si="211"/>
        <v>-91.915488353371032</v>
      </c>
      <c r="G685" s="164">
        <f t="shared" si="212"/>
        <v>-6.0298662405685297</v>
      </c>
      <c r="H685" s="164">
        <f t="shared" si="213"/>
        <v>174.10127771153356</v>
      </c>
      <c r="I685" s="164">
        <f t="shared" si="214"/>
        <v>1.4358428072761553</v>
      </c>
      <c r="J685" s="164">
        <f t="shared" si="215"/>
        <v>82.185789358162523</v>
      </c>
      <c r="K685" s="164" t="str">
        <f t="shared" si="201"/>
        <v>1+0.00497168726118538i</v>
      </c>
      <c r="L685" s="164" t="str">
        <f t="shared" si="202"/>
        <v>1-0.00167387815380564i</v>
      </c>
      <c r="M685" s="164" t="str">
        <f t="shared" si="219"/>
        <v>1.00000832199869+0.00329780910737974i</v>
      </c>
      <c r="N685" s="164" t="str">
        <f t="shared" si="203"/>
        <v>1+37.1050434819512i</v>
      </c>
      <c r="O685" s="164" t="str">
        <f t="shared" si="204"/>
        <v>0.992213082017412+0.0632630399746632i</v>
      </c>
      <c r="P685" s="164" t="str">
        <f t="shared" si="220"/>
        <v>-1.35516476704288+36.8793725915915i</v>
      </c>
      <c r="Q685" s="164" t="str">
        <f t="shared" si="205"/>
        <v>-0.0789516904117135-2.36071037183105i</v>
      </c>
      <c r="R685" s="164" t="str">
        <f t="shared" si="206"/>
        <v>280-28.0741225751354i</v>
      </c>
      <c r="S685" s="164" t="str">
        <f t="shared" si="207"/>
        <v>-92644.6044979471i</v>
      </c>
      <c r="T685" s="164" t="str">
        <f t="shared" si="216"/>
        <v>279.827825648127-28.9110859172734i</v>
      </c>
      <c r="U685" s="164" t="str">
        <f t="shared" si="208"/>
        <v>-0.496822249192495+0.0513303875293625i</v>
      </c>
    </row>
    <row r="686" spans="2:21" x14ac:dyDescent="0.2">
      <c r="B686" s="164">
        <f t="shared" si="217"/>
        <v>4.2399999999999309</v>
      </c>
      <c r="C686" s="164">
        <f t="shared" si="218"/>
        <v>17378.008287491015</v>
      </c>
      <c r="D686" s="164">
        <f t="shared" si="209"/>
        <v>17.378008287491014</v>
      </c>
      <c r="E686" s="164">
        <f t="shared" si="210"/>
        <v>7.3669554051574835</v>
      </c>
      <c r="F686" s="164">
        <f t="shared" si="211"/>
        <v>-91.973764673154463</v>
      </c>
      <c r="G686" s="164">
        <f t="shared" si="212"/>
        <v>-6.0308511999371657</v>
      </c>
      <c r="H686" s="164">
        <f t="shared" si="213"/>
        <v>174.164385625395</v>
      </c>
      <c r="I686" s="164">
        <f t="shared" si="214"/>
        <v>1.3361042052203178</v>
      </c>
      <c r="J686" s="164">
        <f t="shared" si="215"/>
        <v>82.190620952240536</v>
      </c>
      <c r="K686" s="164" t="str">
        <f t="shared" si="201"/>
        <v>1+0.0050292566864208i</v>
      </c>
      <c r="L686" s="164" t="str">
        <f t="shared" si="202"/>
        <v>1-0.00169326074932428i</v>
      </c>
      <c r="M686" s="164" t="str">
        <f t="shared" si="219"/>
        <v>1.00000851584295+0.00333599593709652i</v>
      </c>
      <c r="N686" s="164" t="str">
        <f t="shared" si="203"/>
        <v>1+37.534699635762i</v>
      </c>
      <c r="O686" s="164" t="str">
        <f t="shared" si="204"/>
        <v>0.992031701396953+0.0639955914523919i</v>
      </c>
      <c r="P686" s="164" t="str">
        <f t="shared" si="220"/>
        <v>-1.41002360178152+37.299607532541i</v>
      </c>
      <c r="Q686" s="164" t="str">
        <f t="shared" si="205"/>
        <v>-0.0804330632626908-2.33394183132351i</v>
      </c>
      <c r="R686" s="164" t="str">
        <f t="shared" si="206"/>
        <v>280-27.7527607514284i</v>
      </c>
      <c r="S686" s="164" t="str">
        <f t="shared" si="207"/>
        <v>-91584.1104797132i</v>
      </c>
      <c r="T686" s="164" t="str">
        <f t="shared" si="216"/>
        <v>279.82776614706-28.5996113234795i</v>
      </c>
      <c r="U686" s="164" t="str">
        <f t="shared" si="208"/>
        <v>-0.496822143550914+0.0507773778066997i</v>
      </c>
    </row>
    <row r="687" spans="2:21" x14ac:dyDescent="0.2">
      <c r="B687" s="164">
        <f t="shared" si="217"/>
        <v>4.2449999999999308</v>
      </c>
      <c r="C687" s="164">
        <f t="shared" si="218"/>
        <v>17579.236139584151</v>
      </c>
      <c r="D687" s="164">
        <f t="shared" si="209"/>
        <v>17.57923613958415</v>
      </c>
      <c r="E687" s="164">
        <f t="shared" si="210"/>
        <v>7.2682275184067482</v>
      </c>
      <c r="F687" s="164">
        <f t="shared" si="211"/>
        <v>-92.032329076419742</v>
      </c>
      <c r="G687" s="164">
        <f t="shared" si="212"/>
        <v>-6.0318139968821427</v>
      </c>
      <c r="H687" s="164">
        <f t="shared" si="213"/>
        <v>174.22673941367887</v>
      </c>
      <c r="I687" s="164">
        <f t="shared" si="214"/>
        <v>1.2364135215246055</v>
      </c>
      <c r="J687" s="164">
        <f t="shared" si="215"/>
        <v>82.194410337259129</v>
      </c>
      <c r="K687" s="164" t="str">
        <f t="shared" si="201"/>
        <v>1+0.0050874927341825i</v>
      </c>
      <c r="L687" s="164" t="str">
        <f t="shared" si="202"/>
        <v>1-0.00171286778472116i</v>
      </c>
      <c r="M687" s="164" t="str">
        <f t="shared" si="219"/>
        <v>1.00000871420241+0.00337462494946134i</v>
      </c>
      <c r="N687" s="164" t="str">
        <f t="shared" si="203"/>
        <v>1+37.9693309733533i</v>
      </c>
      <c r="O687" s="164" t="str">
        <f t="shared" si="204"/>
        <v>0.991846095879101+0.06473662547645i</v>
      </c>
      <c r="P687" s="164" t="str">
        <f t="shared" si="220"/>
        <v>-1.46616026293424+37.7244693145383i</v>
      </c>
      <c r="Q687" s="164" t="str">
        <f t="shared" si="205"/>
        <v>-0.0818826143192246-2.30748086498274i</v>
      </c>
      <c r="R687" s="164" t="str">
        <f t="shared" si="206"/>
        <v>280-27.4350775260981i</v>
      </c>
      <c r="S687" s="164" t="str">
        <f t="shared" si="207"/>
        <v>-90535.7558361234i</v>
      </c>
      <c r="T687" s="164" t="str">
        <f t="shared" si="216"/>
        <v>279.827705260061-28.2919275687157i</v>
      </c>
      <c r="U687" s="164" t="str">
        <f t="shared" si="208"/>
        <v>-0.49682203544867+0.0502310985554219i</v>
      </c>
    </row>
    <row r="688" spans="2:21" x14ac:dyDescent="0.2">
      <c r="B688" s="164">
        <f t="shared" si="217"/>
        <v>4.2499999999999307</v>
      </c>
      <c r="C688" s="164">
        <f t="shared" si="218"/>
        <v>17782.794100386422</v>
      </c>
      <c r="D688" s="164">
        <f t="shared" si="209"/>
        <v>17.782794100386422</v>
      </c>
      <c r="E688" s="164">
        <f t="shared" si="210"/>
        <v>7.1695260638905918</v>
      </c>
      <c r="F688" s="164">
        <f t="shared" si="211"/>
        <v>-92.091190239117651</v>
      </c>
      <c r="G688" s="164">
        <f t="shared" si="212"/>
        <v>-6.0327551272663795</v>
      </c>
      <c r="H688" s="164">
        <f t="shared" si="213"/>
        <v>174.28834669092089</v>
      </c>
      <c r="I688" s="164">
        <f t="shared" si="214"/>
        <v>1.1367709366242122</v>
      </c>
      <c r="J688" s="164">
        <f t="shared" si="215"/>
        <v>82.197156451803238</v>
      </c>
      <c r="K688" s="164" t="str">
        <f t="shared" si="201"/>
        <v>1+0.00514640312359553i</v>
      </c>
      <c r="L688" s="164" t="str">
        <f t="shared" si="202"/>
        <v>1-0.00173270185888759i</v>
      </c>
      <c r="M688" s="164" t="str">
        <f t="shared" si="219"/>
        <v>1.00000891718226+0.00341370126470794i</v>
      </c>
      <c r="N688" s="164" t="str">
        <f t="shared" si="203"/>
        <v>1+38.4089951046382i</v>
      </c>
      <c r="O688" s="164" t="str">
        <f t="shared" si="204"/>
        <v>0.991656167053355+0.0654862402700948i</v>
      </c>
      <c r="P688" s="164" t="str">
        <f t="shared" si="220"/>
        <v>-1.52360451490188+38.1540031061067i</v>
      </c>
      <c r="Q688" s="164" t="str">
        <f t="shared" si="205"/>
        <v>-0.0833011098878943-2.28132402318006i</v>
      </c>
      <c r="R688" s="164" t="str">
        <f t="shared" si="206"/>
        <v>280-27.1210307905773i</v>
      </c>
      <c r="S688" s="164" t="str">
        <f t="shared" si="207"/>
        <v>-89499.401608905i</v>
      </c>
      <c r="T688" s="164" t="str">
        <f t="shared" si="216"/>
        <v>279.827642954849-27.9879938695365i</v>
      </c>
      <c r="U688" s="164" t="str">
        <f t="shared" si="208"/>
        <v>-0.496821924828451+0.0496914773662787i</v>
      </c>
    </row>
    <row r="689" spans="2:21" x14ac:dyDescent="0.2">
      <c r="B689" s="164">
        <f t="shared" si="217"/>
        <v>4.2549999999999306</v>
      </c>
      <c r="C689" s="164">
        <f t="shared" si="218"/>
        <v>17988.709151285006</v>
      </c>
      <c r="D689" s="164">
        <f t="shared" si="209"/>
        <v>17.988709151285004</v>
      </c>
      <c r="E689" s="164">
        <f t="shared" si="210"/>
        <v>7.0708517320075988</v>
      </c>
      <c r="F689" s="164">
        <f t="shared" si="211"/>
        <v>-92.150356910106154</v>
      </c>
      <c r="G689" s="164">
        <f t="shared" si="212"/>
        <v>-6.0336750761150437</v>
      </c>
      <c r="H689" s="164">
        <f t="shared" si="213"/>
        <v>174.34921499437644</v>
      </c>
      <c r="I689" s="164">
        <f t="shared" si="214"/>
        <v>1.037176655892555</v>
      </c>
      <c r="J689" s="164">
        <f t="shared" si="215"/>
        <v>82.198858084270285</v>
      </c>
      <c r="K689" s="164" t="str">
        <f t="shared" si="201"/>
        <v>1+0.00520599566316819i</v>
      </c>
      <c r="L689" s="164" t="str">
        <f t="shared" si="202"/>
        <v>1-0.00175276560080862i</v>
      </c>
      <c r="M689" s="164" t="str">
        <f t="shared" si="219"/>
        <v>1.00000912489012+0.00345323006235957i</v>
      </c>
      <c r="N689" s="164" t="str">
        <f t="shared" si="203"/>
        <v>1+38.853750306621i</v>
      </c>
      <c r="O689" s="164" t="str">
        <f t="shared" si="204"/>
        <v>0.991461814216937+0.0662445351939549i</v>
      </c>
      <c r="P689" s="164" t="str">
        <f t="shared" si="220"/>
        <v>-1.58238681538715+38.5882543033283i</v>
      </c>
      <c r="Q689" s="164" t="str">
        <f t="shared" si="205"/>
        <v>-0.0846892999918911-2.25546789453456i</v>
      </c>
      <c r="R689" s="164" t="str">
        <f t="shared" si="206"/>
        <v>280-26.8105789183114i</v>
      </c>
      <c r="S689" s="164" t="str">
        <f t="shared" si="207"/>
        <v>-88474.9104304275i</v>
      </c>
      <c r="T689" s="164" t="str">
        <f t="shared" si="216"/>
        <v>279.827579198391-27.6877699395506i</v>
      </c>
      <c r="U689" s="164" t="str">
        <f t="shared" si="208"/>
        <v>-0.496821811631606+0.0491584427125178i</v>
      </c>
    </row>
    <row r="690" spans="2:21" x14ac:dyDescent="0.2">
      <c r="B690" s="164">
        <f t="shared" si="217"/>
        <v>4.2599999999999305</v>
      </c>
      <c r="C690" s="164">
        <f t="shared" si="218"/>
        <v>18197.008586096927</v>
      </c>
      <c r="D690" s="164">
        <f t="shared" si="209"/>
        <v>18.197008586096928</v>
      </c>
      <c r="E690" s="164">
        <f t="shared" si="210"/>
        <v>6.9722052276257243</v>
      </c>
      <c r="F690" s="164">
        <f t="shared" si="211"/>
        <v>-92.209837913494283</v>
      </c>
      <c r="G690" s="164">
        <f t="shared" si="212"/>
        <v>-6.0345743178438225</v>
      </c>
      <c r="H690" s="164">
        <f t="shared" si="213"/>
        <v>174.40935178430641</v>
      </c>
      <c r="I690" s="164">
        <f t="shared" si="214"/>
        <v>0.93763090978190178</v>
      </c>
      <c r="J690" s="164">
        <f t="shared" si="215"/>
        <v>82.199513870812126</v>
      </c>
      <c r="K690" s="164" t="str">
        <f t="shared" si="201"/>
        <v>1+0.00526627825182708i</v>
      </c>
      <c r="L690" s="164" t="str">
        <f t="shared" si="202"/>
        <v>1-0.0017730616699115i</v>
      </c>
      <c r="M690" s="164" t="str">
        <f t="shared" si="219"/>
        <v>1.00000933743611+0.00349321658191558i</v>
      </c>
      <c r="N690" s="164" t="str">
        <f t="shared" si="203"/>
        <v>1+39.303655531122i</v>
      </c>
      <c r="O690" s="164" t="str">
        <f t="shared" si="204"/>
        <v>0.9912629343214+0.0670116107592016i</v>
      </c>
      <c r="P690" s="164" t="str">
        <f t="shared" si="220"/>
        <v>-1.64253833154389+39.0272685220967i</v>
      </c>
      <c r="Q690" s="164" t="str">
        <f t="shared" si="205"/>
        <v>-0.0860479187643237-2.22990910552638i</v>
      </c>
      <c r="R690" s="164" t="str">
        <f t="shared" si="206"/>
        <v>280-26.5036807592408i</v>
      </c>
      <c r="S690" s="164" t="str">
        <f t="shared" si="207"/>
        <v>-87462.1465054946i</v>
      </c>
      <c r="T690" s="164" t="str">
        <f t="shared" si="216"/>
        <v>279.827513956885-27.3912159840824i</v>
      </c>
      <c r="U690" s="164" t="str">
        <f t="shared" si="208"/>
        <v>-0.496821695798123+0.0486319239404072i</v>
      </c>
    </row>
    <row r="691" spans="2:21" x14ac:dyDescent="0.2">
      <c r="B691" s="164">
        <f t="shared" si="217"/>
        <v>4.2649999999999304</v>
      </c>
      <c r="C691" s="164">
        <f t="shared" si="218"/>
        <v>18407.720014686616</v>
      </c>
      <c r="D691" s="164">
        <f t="shared" si="209"/>
        <v>18.407720014686618</v>
      </c>
      <c r="E691" s="164">
        <f t="shared" si="210"/>
        <v>6.8735872704599421</v>
      </c>
      <c r="F691" s="164">
        <f t="shared" si="211"/>
        <v>-92.269642151040358</v>
      </c>
      <c r="G691" s="164">
        <f t="shared" si="212"/>
        <v>-6.0354533164832125</v>
      </c>
      <c r="H691" s="164">
        <f t="shared" si="213"/>
        <v>174.46876444427625</v>
      </c>
      <c r="I691" s="164">
        <f t="shared" si="214"/>
        <v>0.83813395397672963</v>
      </c>
      <c r="J691" s="164">
        <f t="shared" si="215"/>
        <v>82.199122293235888</v>
      </c>
      <c r="K691" s="164" t="str">
        <f t="shared" si="201"/>
        <v>1+0.00532725887996401i</v>
      </c>
      <c r="L691" s="164" t="str">
        <f t="shared" si="202"/>
        <v>1-0.00179359275641822i</v>
      </c>
      <c r="M691" s="164" t="str">
        <f t="shared" si="219"/>
        <v>1.00000955493294+0.00353366612354579i</v>
      </c>
      <c r="N691" s="164" t="str">
        <f t="shared" si="203"/>
        <v>1+39.7587704125915i</v>
      </c>
      <c r="O691" s="164" t="str">
        <f t="shared" si="204"/>
        <v>0.991059421917992+0.0677875686408699i</v>
      </c>
      <c r="P691" s="164" t="str">
        <f t="shared" si="220"/>
        <v>-1.70409095650214+39.471091589914i</v>
      </c>
      <c r="Q691" s="164" t="str">
        <f t="shared" si="205"/>
        <v>-0.0873776848334637-2.20464432011286i</v>
      </c>
      <c r="R691" s="164" t="str">
        <f t="shared" si="206"/>
        <v>280-26.2002956343471i</v>
      </c>
      <c r="S691" s="164" t="str">
        <f t="shared" si="207"/>
        <v>-86460.975593345i</v>
      </c>
      <c r="T691" s="164" t="str">
        <f t="shared" si="216"/>
        <v>279.82744719574-27.098292694896i</v>
      </c>
      <c r="U691" s="164" t="str">
        <f t="shared" si="208"/>
        <v>-0.496821577266586+0.0481118512598674i</v>
      </c>
    </row>
    <row r="692" spans="2:21" x14ac:dyDescent="0.2">
      <c r="B692" s="164">
        <f t="shared" si="217"/>
        <v>4.2699999999999303</v>
      </c>
      <c r="C692" s="164">
        <f t="shared" si="218"/>
        <v>18620.871366625699</v>
      </c>
      <c r="D692" s="164">
        <f t="shared" si="209"/>
        <v>18.6208713666257</v>
      </c>
      <c r="E692" s="164">
        <f t="shared" si="210"/>
        <v>6.7749985954569656</v>
      </c>
      <c r="F692" s="164">
        <f t="shared" si="211"/>
        <v>-92.329778604607341</v>
      </c>
      <c r="G692" s="164">
        <f t="shared" si="212"/>
        <v>-6.036312525898099</v>
      </c>
      <c r="H692" s="164">
        <f t="shared" si="213"/>
        <v>174.5274602814672</v>
      </c>
      <c r="I692" s="164">
        <f t="shared" si="214"/>
        <v>0.73868606955886662</v>
      </c>
      <c r="J692" s="164">
        <f t="shared" si="215"/>
        <v>82.197681676859858</v>
      </c>
      <c r="K692" s="164" t="str">
        <f t="shared" si="201"/>
        <v>1+0.00538894563049519i</v>
      </c>
      <c r="L692" s="164" t="str">
        <f t="shared" si="202"/>
        <v>1-0.00181436158170205i</v>
      </c>
      <c r="M692" s="164" t="str">
        <f t="shared" si="219"/>
        <v>1.00000977749592+0.00357458404879314i</v>
      </c>
      <c r="N692" s="164" t="str">
        <f t="shared" si="203"/>
        <v>1+40.2191552760139i</v>
      </c>
      <c r="O692" s="164" t="str">
        <f t="shared" si="204"/>
        <v>0.990851169101743+0.0685725116913365i</v>
      </c>
      <c r="P692" s="164" t="str">
        <f t="shared" si="220"/>
        <v>-1.7670773262784+39.9197695372142i</v>
      </c>
      <c r="Q692" s="164" t="str">
        <f t="shared" si="205"/>
        <v>-0.0886793017001511-2.1796702393471i</v>
      </c>
      <c r="R692" s="164" t="str">
        <f t="shared" si="206"/>
        <v>280-25.9003833302605i</v>
      </c>
      <c r="S692" s="164" t="str">
        <f t="shared" si="207"/>
        <v>-85471.2649898593i</v>
      </c>
      <c r="T692" s="164" t="str">
        <f t="shared" si="216"/>
        <v>279.827378879561-26.808961244985i</v>
      </c>
      <c r="U692" s="164" t="str">
        <f t="shared" si="208"/>
        <v>-0.496821455974153+0.0475981557352212i</v>
      </c>
    </row>
    <row r="693" spans="2:21" x14ac:dyDescent="0.2">
      <c r="B693" s="164">
        <f t="shared" si="217"/>
        <v>4.2749999999999302</v>
      </c>
      <c r="C693" s="164">
        <f t="shared" si="218"/>
        <v>18836.490894894996</v>
      </c>
      <c r="D693" s="164">
        <f t="shared" si="209"/>
        <v>18.836490894894997</v>
      </c>
      <c r="E693" s="164">
        <f t="shared" si="210"/>
        <v>6.6764399531884262</v>
      </c>
      <c r="F693" s="164">
        <f t="shared" si="211"/>
        <v>-92.390256338676565</v>
      </c>
      <c r="G693" s="164">
        <f t="shared" si="212"/>
        <v>-6.0371523900033806</v>
      </c>
      <c r="H693" s="164">
        <f t="shared" si="213"/>
        <v>174.58544652699862</v>
      </c>
      <c r="I693" s="164">
        <f t="shared" si="214"/>
        <v>0.63928756318504565</v>
      </c>
      <c r="J693" s="164">
        <f t="shared" si="215"/>
        <v>82.195190188322059</v>
      </c>
      <c r="K693" s="164" t="str">
        <f t="shared" si="201"/>
        <v>1+0.00545134667993259i</v>
      </c>
      <c r="L693" s="164" t="str">
        <f t="shared" si="202"/>
        <v>1-0.00183537089864829i</v>
      </c>
      <c r="M693" s="164" t="str">
        <f t="shared" si="219"/>
        <v>1.00001000524305+0.0036159757812843i</v>
      </c>
      <c r="N693" s="164" t="str">
        <f t="shared" si="203"/>
        <v>1+40.6848711449042i</v>
      </c>
      <c r="O693" s="164" t="str">
        <f t="shared" si="204"/>
        <v>0.990638065454252+0.0693665439539527i</v>
      </c>
      <c r="P693" s="164" t="str">
        <f t="shared" si="220"/>
        <v>-1.83153083707965+40.3733485881974i</v>
      </c>
      <c r="Q693" s="164" t="str">
        <f t="shared" si="205"/>
        <v>-0.089953458107536-2.15498360099926i</v>
      </c>
      <c r="R693" s="164" t="str">
        <f t="shared" si="206"/>
        <v>280-25.60390409393i</v>
      </c>
      <c r="S693" s="164" t="str">
        <f t="shared" si="207"/>
        <v>-84492.8835099691i</v>
      </c>
      <c r="T693" s="164" t="str">
        <f t="shared" si="216"/>
        <v>279.827308972128-26.523183283425i</v>
      </c>
      <c r="U693" s="164" t="str">
        <f t="shared" si="208"/>
        <v>-0.496821331856518+0.0470907692760546i</v>
      </c>
    </row>
    <row r="694" spans="2:21" x14ac:dyDescent="0.2">
      <c r="B694" s="164">
        <f t="shared" si="217"/>
        <v>4.2799999999999301</v>
      </c>
      <c r="C694" s="164">
        <f t="shared" si="218"/>
        <v>19054.607179629424</v>
      </c>
      <c r="D694" s="164">
        <f t="shared" si="209"/>
        <v>19.054607179629425</v>
      </c>
      <c r="E694" s="164">
        <f t="shared" si="210"/>
        <v>6.5779121102532043</v>
      </c>
      <c r="F694" s="164">
        <f t="shared" si="211"/>
        <v>-92.451084502922328</v>
      </c>
      <c r="G694" s="164">
        <f t="shared" si="212"/>
        <v>-6.0379733429753326</v>
      </c>
      <c r="H694" s="164">
        <f t="shared" si="213"/>
        <v>174.64273033626139</v>
      </c>
      <c r="I694" s="164">
        <f t="shared" si="214"/>
        <v>0.53993876727787171</v>
      </c>
      <c r="J694" s="164">
        <f t="shared" si="215"/>
        <v>82.191645833339066</v>
      </c>
      <c r="K694" s="164" t="str">
        <f t="shared" si="201"/>
        <v>1+0.00551447029946771i</v>
      </c>
      <c r="L694" s="164" t="str">
        <f t="shared" si="202"/>
        <v>1-0.00185662349201914i</v>
      </c>
      <c r="M694" s="164" t="str">
        <f t="shared" si="219"/>
        <v>1.0000102382951+0.00365784680744857i</v>
      </c>
      <c r="N694" s="164" t="str">
        <f t="shared" si="203"/>
        <v>1+41.1559797493965i</v>
      </c>
      <c r="O694" s="164" t="str">
        <f t="shared" si="204"/>
        <v>0.990419997985145+0.0701697706768348i</v>
      </c>
      <c r="P694" s="164" t="str">
        <f t="shared" si="220"/>
        <v>-1.89748566301046+40.8318751511508i</v>
      </c>
      <c r="Q694" s="164" t="str">
        <f t="shared" si="205"/>
        <v>-0.091200828403351-2.13058117918072i</v>
      </c>
      <c r="R694" s="164" t="str">
        <f t="shared" si="206"/>
        <v>280-25.3108186273539i</v>
      </c>
      <c r="S694" s="164" t="str">
        <f t="shared" si="207"/>
        <v>-83525.7014702682i</v>
      </c>
      <c r="T694" s="164" t="str">
        <f t="shared" si="216"/>
        <v>279.827237436379-26.2409209302907i</v>
      </c>
      <c r="U694" s="164" t="str">
        <f t="shared" si="208"/>
        <v>-0.496821204847877+0.0465896246281922i</v>
      </c>
    </row>
    <row r="695" spans="2:21" x14ac:dyDescent="0.2">
      <c r="B695" s="164">
        <f t="shared" si="217"/>
        <v>4.28499999999993</v>
      </c>
      <c r="C695" s="164">
        <f t="shared" si="218"/>
        <v>19275.249131906276</v>
      </c>
      <c r="D695" s="164">
        <f t="shared" si="209"/>
        <v>19.275249131906275</v>
      </c>
      <c r="E695" s="164">
        <f t="shared" si="210"/>
        <v>6.4794158496871148</v>
      </c>
      <c r="F695" s="164">
        <f t="shared" si="211"/>
        <v>-92.512272334849897</v>
      </c>
      <c r="G695" s="164">
        <f t="shared" si="212"/>
        <v>-6.0387758094588895</v>
      </c>
      <c r="H695" s="164">
        <f t="shared" si="213"/>
        <v>174.6993187892613</v>
      </c>
      <c r="I695" s="164">
        <f t="shared" si="214"/>
        <v>0.44064004022822534</v>
      </c>
      <c r="J695" s="164">
        <f t="shared" si="215"/>
        <v>82.187046454411401</v>
      </c>
      <c r="K695" s="164" t="str">
        <f t="shared" si="201"/>
        <v>1+0.00557832485606797i</v>
      </c>
      <c r="L695" s="164" t="str">
        <f t="shared" si="202"/>
        <v>1-0.00187812217882282i</v>
      </c>
      <c r="M695" s="164" t="str">
        <f t="shared" si="219"/>
        <v>1.00001047677563+0.00370020267724515i</v>
      </c>
      <c r="N695" s="164" t="str">
        <f t="shared" si="203"/>
        <v>1+41.6325435344259i</v>
      </c>
      <c r="O695" s="164" t="str">
        <f t="shared" si="204"/>
        <v>0.990196851072163+0.0709822983268147i</v>
      </c>
      <c r="P695" s="164" t="str">
        <f t="shared" si="220"/>
        <v>-1.96497677419256+41.2953958082401i</v>
      </c>
      <c r="Q695" s="164" t="str">
        <f t="shared" si="205"/>
        <v>-0.0924220728949046-2.10645978397063i</v>
      </c>
      <c r="R695" s="164" t="str">
        <f t="shared" si="206"/>
        <v>280-25.0210880823712i</v>
      </c>
      <c r="S695" s="164" t="str">
        <f t="shared" si="207"/>
        <v>-82569.5906718248i</v>
      </c>
      <c r="T695" s="164" t="str">
        <f t="shared" si="216"/>
        <v>279.827164234385-25.9621367716336i</v>
      </c>
      <c r="U695" s="164" t="str">
        <f t="shared" si="208"/>
        <v>-0.496821074880891+0.0460946553647801i</v>
      </c>
    </row>
    <row r="696" spans="2:21" x14ac:dyDescent="0.2">
      <c r="B696" s="164">
        <f t="shared" si="217"/>
        <v>4.2899999999999299</v>
      </c>
      <c r="C696" s="164">
        <f t="shared" si="218"/>
        <v>19498.445997577335</v>
      </c>
      <c r="D696" s="164">
        <f t="shared" si="209"/>
        <v>19.498445997577335</v>
      </c>
      <c r="E696" s="164">
        <f t="shared" si="210"/>
        <v>6.3809519713825171</v>
      </c>
      <c r="F696" s="164">
        <f t="shared" si="211"/>
        <v>-92.573829162498342</v>
      </c>
      <c r="G696" s="164">
        <f t="shared" si="212"/>
        <v>-6.0395602047707539</v>
      </c>
      <c r="H696" s="164">
        <f t="shared" si="213"/>
        <v>174.755218890972</v>
      </c>
      <c r="I696" s="164">
        <f t="shared" si="214"/>
        <v>0.34139176661176318</v>
      </c>
      <c r="J696" s="164">
        <f t="shared" si="215"/>
        <v>82.181389728473661</v>
      </c>
      <c r="K696" s="164" t="str">
        <f t="shared" si="201"/>
        <v>1+0.00564291881358566i</v>
      </c>
      <c r="L696" s="164" t="str">
        <f t="shared" si="202"/>
        <v>1-0.00189986980868701i</v>
      </c>
      <c r="M696" s="164" t="str">
        <f t="shared" si="219"/>
        <v>1.00001072081109+0.00374304900489865i</v>
      </c>
      <c r="N696" s="164" t="str">
        <f t="shared" si="203"/>
        <v>1+42.1146256680061i</v>
      </c>
      <c r="O696" s="164" t="str">
        <f t="shared" si="204"/>
        <v>0.98996850639986+0.0718042346035526i</v>
      </c>
      <c r="P696" s="164" t="str">
        <f t="shared" si="220"/>
        <v>-2.03403995530645+41.7639573047488i</v>
      </c>
      <c r="Q696" s="164" t="str">
        <f t="shared" si="205"/>
        <v>-0.0936178381969662-2.08261626104543i</v>
      </c>
      <c r="R696" s="164" t="str">
        <f t="shared" si="206"/>
        <v>280-24.734674055512i</v>
      </c>
      <c r="S696" s="164" t="str">
        <f t="shared" si="207"/>
        <v>-81624.4243831891i</v>
      </c>
      <c r="T696" s="164" t="str">
        <f t="shared" si="216"/>
        <v>279.827089327338-25.6867938545233i</v>
      </c>
      <c r="U696" s="164" t="str">
        <f t="shared" si="208"/>
        <v>-0.496820941886656+0.0456057958774824i</v>
      </c>
    </row>
    <row r="697" spans="2:21" x14ac:dyDescent="0.2">
      <c r="B697" s="164">
        <f t="shared" si="217"/>
        <v>4.2949999999999298</v>
      </c>
      <c r="C697" s="164">
        <f t="shared" si="218"/>
        <v>19724.227361145382</v>
      </c>
      <c r="D697" s="164">
        <f t="shared" si="209"/>
        <v>19.724227361145381</v>
      </c>
      <c r="E697" s="164">
        <f t="shared" si="210"/>
        <v>6.2825212925164227</v>
      </c>
      <c r="F697" s="164">
        <f t="shared" si="211"/>
        <v>-92.635764407211624</v>
      </c>
      <c r="G697" s="164">
        <f t="shared" si="212"/>
        <v>-6.0403269350986664</v>
      </c>
      <c r="H697" s="164">
        <f t="shared" si="213"/>
        <v>174.81043757169763</v>
      </c>
      <c r="I697" s="164">
        <f t="shared" si="214"/>
        <v>0.2421943574177563</v>
      </c>
      <c r="J697" s="164">
        <f t="shared" si="215"/>
        <v>82.174673164486009</v>
      </c>
      <c r="K697" s="164" t="str">
        <f t="shared" si="201"/>
        <v>1+0.0057082607338799i</v>
      </c>
      <c r="L697" s="164" t="str">
        <f t="shared" si="202"/>
        <v>1-0.00192186926423646i</v>
      </c>
      <c r="M697" s="164" t="str">
        <f t="shared" si="219"/>
        <v>1.00001097053086+0.00378639146964344i</v>
      </c>
      <c r="N697" s="164" t="str">
        <f t="shared" si="203"/>
        <v>1+42.6022900496015i</v>
      </c>
      <c r="O697" s="164" t="str">
        <f t="shared" si="204"/>
        <v>0.989734842896867+0.0726356884538114i</v>
      </c>
      <c r="P697" s="164" t="str">
        <f t="shared" si="220"/>
        <v>-2.1047118245649+42.2376065377429i</v>
      </c>
      <c r="Q697" s="164" t="str">
        <f t="shared" si="205"/>
        <v>-0.0947887575727417-2.05904749131095i</v>
      </c>
      <c r="R697" s="164" t="str">
        <f t="shared" si="206"/>
        <v>280-24.451538582907i</v>
      </c>
      <c r="S697" s="164" t="str">
        <f t="shared" si="207"/>
        <v>-80690.0773235934i</v>
      </c>
      <c r="T697" s="164" t="str">
        <f t="shared" si="216"/>
        <v>279.827012675525-25.4148556821475i</v>
      </c>
      <c r="U697" s="164" t="str">
        <f t="shared" si="208"/>
        <v>-0.496820805794664+0.0451229813677813i</v>
      </c>
    </row>
    <row r="698" spans="2:21" x14ac:dyDescent="0.2">
      <c r="B698" s="164">
        <f t="shared" si="217"/>
        <v>4.2999999999999297</v>
      </c>
      <c r="C698" s="164">
        <f t="shared" si="218"/>
        <v>19952.623149685565</v>
      </c>
      <c r="D698" s="164">
        <f t="shared" si="209"/>
        <v>19.952623149685564</v>
      </c>
      <c r="E698" s="164">
        <f t="shared" si="210"/>
        <v>6.1841246479884235</v>
      </c>
      <c r="F698" s="164">
        <f t="shared" si="211"/>
        <v>-92.698087586479517</v>
      </c>
      <c r="G698" s="164">
        <f t="shared" si="212"/>
        <v>-6.0410763976969148</v>
      </c>
      <c r="H698" s="164">
        <f t="shared" si="213"/>
        <v>174.86498168744276</v>
      </c>
      <c r="I698" s="164">
        <f t="shared" si="214"/>
        <v>0.14304825029150869</v>
      </c>
      <c r="J698" s="164">
        <f t="shared" si="215"/>
        <v>82.166894100963248</v>
      </c>
      <c r="K698" s="164" t="str">
        <f t="shared" si="201"/>
        <v>1+0.00577435927795143i</v>
      </c>
      <c r="L698" s="164" t="str">
        <f t="shared" si="202"/>
        <v>1-0.00194412346147519i</v>
      </c>
      <c r="M698" s="164" t="str">
        <f t="shared" si="219"/>
        <v>1.00001122606735+0.00383023581647624i</v>
      </c>
      <c r="N698" s="164" t="str">
        <f t="shared" si="203"/>
        <v>1+43.0956013185977i</v>
      </c>
      <c r="O698" s="164" t="str">
        <f t="shared" si="204"/>
        <v>0.989495736671703+0.0734767700858984i</v>
      </c>
      <c r="P698" s="164" t="str">
        <f t="shared" si="220"/>
        <v>-2.17702985312844+42.7163905441417i</v>
      </c>
      <c r="Q698" s="164" t="str">
        <f t="shared" si="205"/>
        <v>-0.0959354512680991-2.03575039053737i</v>
      </c>
      <c r="R698" s="164" t="str">
        <f t="shared" si="206"/>
        <v>280-24.1716441352563i</v>
      </c>
      <c r="S698" s="164" t="str">
        <f t="shared" si="207"/>
        <v>-79766.4256463457i</v>
      </c>
      <c r="T698" s="164" t="str">
        <f t="shared" si="216"/>
        <v>279.826934238302-25.1462862089759i</v>
      </c>
      <c r="U698" s="164" t="str">
        <f t="shared" si="208"/>
        <v>-0.496820666532754+0.0446461478383905i</v>
      </c>
    </row>
    <row r="699" spans="2:21" x14ac:dyDescent="0.2">
      <c r="B699" s="164">
        <f t="shared" si="217"/>
        <v>4.3049999999999295</v>
      </c>
      <c r="C699" s="164">
        <f t="shared" si="218"/>
        <v>20183.66363681234</v>
      </c>
      <c r="D699" s="164">
        <f t="shared" si="209"/>
        <v>20.183663636812341</v>
      </c>
      <c r="E699" s="164">
        <f t="shared" si="210"/>
        <v>6.0857628908675778</v>
      </c>
      <c r="F699" s="164">
        <f t="shared" si="211"/>
        <v>-92.760808316851666</v>
      </c>
      <c r="G699" s="164">
        <f t="shared" si="212"/>
        <v>-6.0418089810773452</v>
      </c>
      <c r="H699" s="164">
        <f t="shared" si="213"/>
        <v>174.91885802029148</v>
      </c>
      <c r="I699" s="164">
        <f t="shared" si="214"/>
        <v>4.3953909790232615E-2</v>
      </c>
      <c r="J699" s="164">
        <f t="shared" si="215"/>
        <v>82.158049703439815</v>
      </c>
      <c r="K699" s="164" t="str">
        <f t="shared" si="201"/>
        <v>1+0.00584122320709069i</v>
      </c>
      <c r="L699" s="164" t="str">
        <f t="shared" si="202"/>
        <v>1-0.00196663535017293i</v>
      </c>
      <c r="M699" s="164" t="str">
        <f t="shared" si="219"/>
        <v>1.00001148755605+0.00387458785691776i</v>
      </c>
      <c r="N699" s="164" t="str">
        <f t="shared" si="203"/>
        <v>1+43.5946248628692i</v>
      </c>
      <c r="O699" s="164" t="str">
        <f t="shared" si="204"/>
        <v>0.989251060947082+0.0743275909842732i</v>
      </c>
      <c r="P699" s="164" t="str">
        <f t="shared" si="220"/>
        <v>-2.25103238497309+43.2003564881677i</v>
      </c>
      <c r="Q699" s="164" t="str">
        <f t="shared" si="205"/>
        <v>-0.0970585268392286-2.01272190899676i</v>
      </c>
      <c r="R699" s="164" t="str">
        <f t="shared" si="206"/>
        <v>280-23.8949536128539i</v>
      </c>
      <c r="S699" s="164" t="str">
        <f t="shared" si="207"/>
        <v>-78853.346922418i</v>
      </c>
      <c r="T699" s="164" t="str">
        <f t="shared" si="216"/>
        <v>279.826853974088-24.8810498359803i</v>
      </c>
      <c r="U699" s="164" t="str">
        <f t="shared" si="208"/>
        <v>-0.496820524027099+0.044175232084769i</v>
      </c>
    </row>
    <row r="700" spans="2:21" x14ac:dyDescent="0.2">
      <c r="B700" s="164">
        <f t="shared" si="217"/>
        <v>4.3099999999999294</v>
      </c>
      <c r="C700" s="164">
        <f t="shared" si="218"/>
        <v>20417.379446691986</v>
      </c>
      <c r="D700" s="164">
        <f t="shared" si="209"/>
        <v>20.417379446691985</v>
      </c>
      <c r="E700" s="164">
        <f t="shared" si="210"/>
        <v>5.9874368928493791</v>
      </c>
      <c r="F700" s="164">
        <f t="shared" si="211"/>
        <v>-92.823936316926805</v>
      </c>
      <c r="G700" s="164">
        <f t="shared" si="212"/>
        <v>-6.042525065197327</v>
      </c>
      <c r="H700" s="164">
        <f t="shared" si="213"/>
        <v>174.97207327879315</v>
      </c>
      <c r="I700" s="164">
        <f t="shared" si="214"/>
        <v>-5.5088172347947939E-2</v>
      </c>
      <c r="J700" s="164">
        <f t="shared" si="215"/>
        <v>82.148136961866342</v>
      </c>
      <c r="K700" s="164" t="str">
        <f t="shared" si="201"/>
        <v>1+0.00590886138403905i</v>
      </c>
      <c r="L700" s="164" t="str">
        <f t="shared" si="202"/>
        <v>1-0.00198940791425616i</v>
      </c>
      <c r="M700" s="164" t="str">
        <f t="shared" si="219"/>
        <v>1.0000117551356+0.00391945346978289i</v>
      </c>
      <c r="N700" s="164" t="str">
        <f t="shared" si="203"/>
        <v>1+44.0994268274462i</v>
      </c>
      <c r="O700" s="164" t="str">
        <f t="shared" si="204"/>
        <v>0.989000685992696+0.075188263924324i</v>
      </c>
      <c r="P700" s="164" t="str">
        <f t="shared" si="220"/>
        <v>-2.32675865722074+43.6895516481533i</v>
      </c>
      <c r="Q700" s="164" t="str">
        <f t="shared" si="205"/>
        <v>-0.0981585794739013-1.98995903110345i</v>
      </c>
      <c r="R700" s="164" t="str">
        <f t="shared" si="206"/>
        <v>280-23.6214303406707i</v>
      </c>
      <c r="S700" s="164" t="str">
        <f t="shared" si="207"/>
        <v>-77950.7201242131i</v>
      </c>
      <c r="T700" s="164" t="str">
        <f t="shared" si="216"/>
        <v>279.826771840329-24.6191114059161i</v>
      </c>
      <c r="U700" s="164" t="str">
        <f t="shared" si="208"/>
        <v>-0.496820378202149+0.0437101716867438i</v>
      </c>
    </row>
    <row r="701" spans="2:21" x14ac:dyDescent="0.2">
      <c r="B701" s="164">
        <f t="shared" si="217"/>
        <v>4.3149999999999293</v>
      </c>
      <c r="C701" s="164">
        <f t="shared" si="218"/>
        <v>20653.801558101946</v>
      </c>
      <c r="D701" s="164">
        <f t="shared" si="209"/>
        <v>20.653801558101947</v>
      </c>
      <c r="E701" s="164">
        <f t="shared" si="210"/>
        <v>5.8891475447229897</v>
      </c>
      <c r="F701" s="164">
        <f t="shared" si="211"/>
        <v>-92.887481410420406</v>
      </c>
      <c r="G701" s="164">
        <f t="shared" si="212"/>
        <v>-6.0432250216437913</v>
      </c>
      <c r="H701" s="164">
        <f t="shared" si="213"/>
        <v>175.02463409835548</v>
      </c>
      <c r="I701" s="164">
        <f t="shared" si="214"/>
        <v>-0.15407747692080154</v>
      </c>
      <c r="J701" s="164">
        <f t="shared" si="215"/>
        <v>82.137152687935071</v>
      </c>
      <c r="K701" s="164" t="str">
        <f t="shared" si="201"/>
        <v>1+0.00597728277416361i</v>
      </c>
      <c r="L701" s="164" t="str">
        <f t="shared" si="202"/>
        <v>1-0.00201244417220357i</v>
      </c>
      <c r="M701" s="164" t="str">
        <f t="shared" si="219"/>
        <v>1.00001202894788+0.00396483860196004i</v>
      </c>
      <c r="N701" s="164" t="str">
        <f t="shared" si="203"/>
        <v>1+44.6100741232824i</v>
      </c>
      <c r="O701" s="164" t="str">
        <f t="shared" si="204"/>
        <v>0.988744479056431+0.0760589029873169i</v>
      </c>
      <c r="P701" s="164" t="str">
        <f t="shared" si="220"/>
        <v>-2.40424882094332+44.184023402681i</v>
      </c>
      <c r="Q701" s="164" t="str">
        <f t="shared" si="205"/>
        <v>-0.099236192306503-1.96745877505718i</v>
      </c>
      <c r="R701" s="164" t="str">
        <f t="shared" si="206"/>
        <v>280-23.3510380634933i</v>
      </c>
      <c r="S701" s="164" t="str">
        <f t="shared" si="207"/>
        <v>-77058.425609528i</v>
      </c>
      <c r="T701" s="164" t="str">
        <f t="shared" si="216"/>
        <v>279.826687793478-24.3604361986616i</v>
      </c>
      <c r="U701" s="164" t="str">
        <f t="shared" si="208"/>
        <v>-0.496820228980586+0.0432509050002345i</v>
      </c>
    </row>
    <row r="702" spans="2:21" x14ac:dyDescent="0.2">
      <c r="B702" s="164">
        <f t="shared" si="217"/>
        <v>4.3199999999999292</v>
      </c>
      <c r="C702" s="164">
        <f t="shared" si="218"/>
        <v>20892.961308537007</v>
      </c>
      <c r="D702" s="164">
        <f t="shared" si="209"/>
        <v>20.892961308537007</v>
      </c>
      <c r="E702" s="164">
        <f t="shared" si="210"/>
        <v>5.7908957568484185</v>
      </c>
      <c r="F702" s="164">
        <f t="shared" si="211"/>
        <v>-92.951453529313355</v>
      </c>
      <c r="G702" s="164">
        <f t="shared" si="212"/>
        <v>-6.0439092138131549</v>
      </c>
      <c r="H702" s="164">
        <f t="shared" si="213"/>
        <v>175.07654704164401</v>
      </c>
      <c r="I702" s="164">
        <f t="shared" si="214"/>
        <v>-0.25301345696473643</v>
      </c>
      <c r="J702" s="164">
        <f t="shared" si="215"/>
        <v>82.12509351233065</v>
      </c>
      <c r="K702" s="164" t="str">
        <f t="shared" si="201"/>
        <v>1+0.00604649644664552i</v>
      </c>
      <c r="L702" s="164" t="str">
        <f t="shared" si="202"/>
        <v>1-0.0020357471774462i</v>
      </c>
      <c r="M702" s="164" t="str">
        <f t="shared" si="219"/>
        <v>1.00001230913807+0.00401074926919932i</v>
      </c>
      <c r="N702" s="164" t="str">
        <f t="shared" si="203"/>
        <v>1+45.1266344361236i</v>
      </c>
      <c r="O702" s="164" t="str">
        <f t="shared" si="204"/>
        <v>0.988482304293977+0.0769396235755166i</v>
      </c>
      <c r="P702" s="164" t="str">
        <f t="shared" si="220"/>
        <v>-2.48354396245132+44.6838192160269i</v>
      </c>
      <c r="Q702" s="164" t="str">
        <f t="shared" si="205"/>
        <v>-0.100291936727008-1.94521819248892i</v>
      </c>
      <c r="R702" s="164" t="str">
        <f t="shared" si="206"/>
        <v>280-23.0837409411183i</v>
      </c>
      <c r="S702" s="164" t="str">
        <f t="shared" si="207"/>
        <v>-76176.3451056906i</v>
      </c>
      <c r="T702" s="164" t="str">
        <f t="shared" si="216"/>
        <v>279.826601788978-24.1049899266154i</v>
      </c>
      <c r="U702" s="164" t="str">
        <f t="shared" si="208"/>
        <v>-0.496820076283301+0.042797371149082i</v>
      </c>
    </row>
    <row r="703" spans="2:21" x14ac:dyDescent="0.2">
      <c r="B703" s="164">
        <f t="shared" si="217"/>
        <v>4.3249999999999291</v>
      </c>
      <c r="C703" s="164">
        <f t="shared" si="218"/>
        <v>21134.890398363041</v>
      </c>
      <c r="D703" s="164">
        <f t="shared" si="209"/>
        <v>21.134890398363041</v>
      </c>
      <c r="E703" s="164">
        <f t="shared" si="210"/>
        <v>5.692682459644125</v>
      </c>
      <c r="F703" s="164">
        <f t="shared" si="211"/>
        <v>-93.015862717084673</v>
      </c>
      <c r="G703" s="164">
        <f t="shared" si="212"/>
        <v>-6.0445779970883251</v>
      </c>
      <c r="H703" s="164">
        <f t="shared" si="213"/>
        <v>175.12781859898746</v>
      </c>
      <c r="I703" s="164">
        <f t="shared" si="214"/>
        <v>-0.3518955374442001</v>
      </c>
      <c r="J703" s="164">
        <f t="shared" si="215"/>
        <v>82.111955881902787</v>
      </c>
      <c r="K703" s="164" t="str">
        <f t="shared" si="201"/>
        <v>1+0.00611651157568209i</v>
      </c>
      <c r="L703" s="164" t="str">
        <f t="shared" si="202"/>
        <v>1-0.00205932001877215i</v>
      </c>
      <c r="M703" s="164" t="str">
        <f t="shared" si="219"/>
        <v>1.00001259585473+0.00405719155690994i</v>
      </c>
      <c r="N703" s="164" t="str">
        <f t="shared" si="203"/>
        <v>1+45.6491762354799i</v>
      </c>
      <c r="O703" s="164" t="str">
        <f t="shared" si="204"/>
        <v>0.988214022696804+0.0778305424274831i</v>
      </c>
      <c r="P703" s="164" t="str">
        <f t="shared" si="220"/>
        <v>-2.56468612507837+45.1889866228864i</v>
      </c>
      <c r="Q703" s="164" t="str">
        <f t="shared" si="205"/>
        <v>-0.101326372684039-1.92323436810941i</v>
      </c>
      <c r="R703" s="164" t="str">
        <f t="shared" si="206"/>
        <v>280-22.8195035436016i</v>
      </c>
      <c r="S703" s="164" t="str">
        <f t="shared" si="207"/>
        <v>-75304.361693885i</v>
      </c>
      <c r="T703" s="164" t="str">
        <f t="shared" si="216"/>
        <v>279.826513781229-23.8527387301511i</v>
      </c>
      <c r="U703" s="164" t="str">
        <f t="shared" si="208"/>
        <v>-0.496819920029334+0.0423495100169783i</v>
      </c>
    </row>
    <row r="704" spans="2:21" x14ac:dyDescent="0.2">
      <c r="B704" s="164">
        <f t="shared" si="217"/>
        <v>4.329999999999929</v>
      </c>
      <c r="C704" s="164">
        <f t="shared" si="218"/>
        <v>21379.620895018856</v>
      </c>
      <c r="D704" s="164">
        <f t="shared" si="209"/>
        <v>21.379620895018856</v>
      </c>
      <c r="E704" s="164">
        <f t="shared" si="210"/>
        <v>5.5945086040857497</v>
      </c>
      <c r="F704" s="164">
        <f t="shared" si="211"/>
        <v>-93.080719132031845</v>
      </c>
      <c r="G704" s="164">
        <f t="shared" si="212"/>
        <v>-6.0452317190115394</v>
      </c>
      <c r="H704" s="164">
        <f t="shared" si="213"/>
        <v>175.178455188789</v>
      </c>
      <c r="I704" s="164">
        <f t="shared" si="214"/>
        <v>-0.45072311492578976</v>
      </c>
      <c r="J704" s="164">
        <f t="shared" si="215"/>
        <v>82.097736056757157</v>
      </c>
      <c r="K704" s="164" t="str">
        <f t="shared" si="201"/>
        <v>1+0.00618733744170284i</v>
      </c>
      <c r="L704" s="164" t="str">
        <f t="shared" si="202"/>
        <v>1-0.00208316582073602i</v>
      </c>
      <c r="M704" s="164" t="str">
        <f t="shared" si="219"/>
        <v>1.00001288924988+0.00410417162096682i</v>
      </c>
      <c r="N704" s="164" t="str">
        <f t="shared" si="203"/>
        <v>1+46.1777687837007i</v>
      </c>
      <c r="O704" s="164" t="str">
        <f t="shared" si="204"/>
        <v>0.98793949201846+0.0787317776335452i</v>
      </c>
      <c r="P704" s="164" t="str">
        <f t="shared" si="220"/>
        <v>-2.64771833147313+45.6995732123487i</v>
      </c>
      <c r="Q704" s="164" t="str">
        <f t="shared" si="205"/>
        <v>-0.102340048982213-1.9015044193605i</v>
      </c>
      <c r="R704" s="164" t="str">
        <f t="shared" si="206"/>
        <v>280-22.5582908465623i</v>
      </c>
      <c r="S704" s="164" t="str">
        <f t="shared" si="207"/>
        <v>-74442.3597936558i</v>
      </c>
      <c r="T704" s="164" t="str">
        <f t="shared" si="216"/>
        <v>279.826423723573-23.6036491731282i</v>
      </c>
      <c r="U704" s="164" t="str">
        <f t="shared" si="208"/>
        <v>-0.496819760135846+0.0419072622394964i</v>
      </c>
    </row>
    <row r="705" spans="2:21" x14ac:dyDescent="0.2">
      <c r="B705" s="164">
        <f t="shared" si="217"/>
        <v>4.3349999999999289</v>
      </c>
      <c r="C705" s="164">
        <f t="shared" si="218"/>
        <v>21627.185237266694</v>
      </c>
      <c r="D705" s="164">
        <f t="shared" si="209"/>
        <v>21.627185237266694</v>
      </c>
      <c r="E705" s="164">
        <f t="shared" si="210"/>
        <v>5.4963751622159842</v>
      </c>
      <c r="F705" s="164">
        <f t="shared" si="211"/>
        <v>-93.146033050680956</v>
      </c>
      <c r="G705" s="164">
        <f t="shared" si="212"/>
        <v>-6.0458707194541041</v>
      </c>
      <c r="H705" s="164">
        <f t="shared" si="213"/>
        <v>175.22846315794226</v>
      </c>
      <c r="I705" s="164">
        <f t="shared" si="214"/>
        <v>-0.54949555723811994</v>
      </c>
      <c r="J705" s="164">
        <f t="shared" si="215"/>
        <v>82.082430107261303</v>
      </c>
      <c r="K705" s="164" t="str">
        <f t="shared" si="201"/>
        <v>1+0.00625898343259959i</v>
      </c>
      <c r="L705" s="164" t="str">
        <f t="shared" si="202"/>
        <v>1-0.00210728774407302i</v>
      </c>
      <c r="M705" s="164" t="str">
        <f t="shared" si="219"/>
        <v>1.00001318947908+0.00415169568852657i</v>
      </c>
      <c r="N705" s="164" t="str">
        <f t="shared" si="203"/>
        <v>1+46.7124821451557i</v>
      </c>
      <c r="O705" s="164" t="str">
        <f t="shared" si="204"/>
        <v>0.987658566699143+0.0796434486514533i</v>
      </c>
      <c r="P705" s="164" t="str">
        <f t="shared" si="220"/>
        <v>-2.73268460641049+46.2156266110952i</v>
      </c>
      <c r="Q705" s="164" t="str">
        <f t="shared" si="205"/>
        <v>-0.103333503573887-1.88002549606925i</v>
      </c>
      <c r="R705" s="164" t="str">
        <f t="shared" si="206"/>
        <v>280-22.3000682265405i</v>
      </c>
      <c r="S705" s="164" t="str">
        <f t="shared" si="207"/>
        <v>-73590.2251475838i</v>
      </c>
      <c r="T705" s="164" t="str">
        <f t="shared" si="216"/>
        <v>279.826331568267-23.3576882384606i</v>
      </c>
      <c r="U705" s="164" t="str">
        <f t="shared" si="208"/>
        <v>-0.49681959651807+0.0414705691962223i</v>
      </c>
    </row>
    <row r="706" spans="2:21" x14ac:dyDescent="0.2">
      <c r="B706" s="164">
        <f t="shared" si="217"/>
        <v>4.3399999999999288</v>
      </c>
      <c r="C706" s="164">
        <f t="shared" si="218"/>
        <v>21877.616239491977</v>
      </c>
      <c r="D706" s="164">
        <f t="shared" si="209"/>
        <v>21.877616239491978</v>
      </c>
      <c r="E706" s="164">
        <f t="shared" si="210"/>
        <v>5.3982831276650698</v>
      </c>
      <c r="F706" s="164">
        <f t="shared" si="211"/>
        <v>-93.211814871291153</v>
      </c>
      <c r="G706" s="164">
        <f t="shared" si="212"/>
        <v>-6.0464953307827942</v>
      </c>
      <c r="H706" s="164">
        <f t="shared" si="213"/>
        <v>175.27784878225245</v>
      </c>
      <c r="I706" s="164">
        <f t="shared" si="214"/>
        <v>-0.64821220311772443</v>
      </c>
      <c r="J706" s="164">
        <f t="shared" si="215"/>
        <v>82.066033910961295</v>
      </c>
      <c r="K706" s="164" t="str">
        <f t="shared" si="201"/>
        <v>1+0.00633145904497084i</v>
      </c>
      <c r="L706" s="164" t="str">
        <f t="shared" si="202"/>
        <v>1-0.00213168898611796i</v>
      </c>
      <c r="M706" s="164" t="str">
        <f t="shared" si="219"/>
        <v>1.00001349670151+0.00419977005885288i</v>
      </c>
      <c r="N706" s="164" t="str">
        <f t="shared" si="203"/>
        <v>1+47.2533871955219i</v>
      </c>
      <c r="O706" s="164" t="str">
        <f t="shared" si="204"/>
        <v>0.987371097788533+0.0805656763222134i</v>
      </c>
      <c r="P706" s="164" t="str">
        <f t="shared" si="220"/>
        <v>-2.81963000013411+46.7371944657913i</v>
      </c>
      <c r="Q706" s="164" t="str">
        <f t="shared" si="205"/>
        <v>-0.10430726384549-1.85879478010459i</v>
      </c>
      <c r="R706" s="164" t="str">
        <f t="shared" si="206"/>
        <v>280-22.0448014564075i</v>
      </c>
      <c r="S706" s="164" t="str">
        <f t="shared" si="207"/>
        <v>-72747.844806145i</v>
      </c>
      <c r="T706" s="164" t="str">
        <f t="shared" si="216"/>
        <v>279.826237266449-23.1148233237379i</v>
      </c>
      <c r="U706" s="164" t="str">
        <f t="shared" si="208"/>
        <v>-0.496819429089255+0.041039373002981i</v>
      </c>
    </row>
    <row r="707" spans="2:21" x14ac:dyDescent="0.2">
      <c r="B707" s="164">
        <f t="shared" si="217"/>
        <v>4.3449999999999287</v>
      </c>
      <c r="C707" s="164">
        <f t="shared" si="218"/>
        <v>22130.947096052747</v>
      </c>
      <c r="D707" s="164">
        <f t="shared" si="209"/>
        <v>22.130947096052747</v>
      </c>
      <c r="E707" s="164">
        <f t="shared" si="210"/>
        <v>5.300233516184198</v>
      </c>
      <c r="F707" s="164">
        <f t="shared" si="211"/>
        <v>-93.27807511745624</v>
      </c>
      <c r="G707" s="164">
        <f t="shared" si="212"/>
        <v>-6.0471058780223785</v>
      </c>
      <c r="H707" s="164">
        <f t="shared" si="213"/>
        <v>175.32661826686137</v>
      </c>
      <c r="I707" s="164">
        <f t="shared" si="214"/>
        <v>-0.74687236183818051</v>
      </c>
      <c r="J707" s="164">
        <f t="shared" si="215"/>
        <v>82.048543149405134</v>
      </c>
      <c r="K707" s="164" t="str">
        <f t="shared" si="201"/>
        <v>1+0.00640477388538049i</v>
      </c>
      <c r="L707" s="164" t="str">
        <f t="shared" si="202"/>
        <v>1-0.00215637278122903i</v>
      </c>
      <c r="M707" s="164" t="str">
        <f t="shared" si="219"/>
        <v>1.00001381108008+0.00424840110415146i</v>
      </c>
      <c r="N707" s="164" t="str">
        <f t="shared" si="203"/>
        <v>1+47.8005556311776i</v>
      </c>
      <c r="O707" s="164" t="str">
        <f t="shared" si="204"/>
        <v>0.987076932866807+0.0814985828861041i</v>
      </c>
      <c r="P707" s="164" t="str">
        <f t="shared" si="220"/>
        <v>-2.90860061224255+47.2643244246381i</v>
      </c>
      <c r="Q707" s="164" t="str">
        <f t="shared" si="205"/>
        <v>-0.105261846898593-1.83780948503698i</v>
      </c>
      <c r="R707" s="164" t="str">
        <f t="shared" si="206"/>
        <v>280-21.7924567008295i</v>
      </c>
      <c r="S707" s="164" t="str">
        <f t="shared" si="207"/>
        <v>-71915.1071127374i</v>
      </c>
      <c r="T707" s="164" t="str">
        <f t="shared" si="216"/>
        <v>279.826140768126-22.8750222369053i</v>
      </c>
      <c r="U707" s="164" t="str">
        <f t="shared" si="208"/>
        <v>-0.496819257760639+0.0406136165041659i</v>
      </c>
    </row>
    <row r="708" spans="2:21" x14ac:dyDescent="0.2">
      <c r="B708" s="164">
        <f t="shared" si="217"/>
        <v>4.3499999999999286</v>
      </c>
      <c r="C708" s="164">
        <f t="shared" si="218"/>
        <v>22387.211385679722</v>
      </c>
      <c r="D708" s="164">
        <f t="shared" si="209"/>
        <v>22.387211385679723</v>
      </c>
      <c r="E708" s="164">
        <f t="shared" si="210"/>
        <v>5.2022273661890361</v>
      </c>
      <c r="F708" s="164">
        <f t="shared" si="211"/>
        <v>-93.344824441807276</v>
      </c>
      <c r="G708" s="164">
        <f t="shared" si="212"/>
        <v>-6.0477026790153854</v>
      </c>
      <c r="H708" s="164">
        <f t="shared" si="213"/>
        <v>175.37477774667721</v>
      </c>
      <c r="I708" s="164">
        <f t="shared" si="214"/>
        <v>-0.84547531282634925</v>
      </c>
      <c r="J708" s="164">
        <f t="shared" si="215"/>
        <v>82.029953304869935</v>
      </c>
      <c r="K708" s="164" t="str">
        <f t="shared" si="201"/>
        <v>1+0.00647893767163125i</v>
      </c>
      <c r="L708" s="164" t="str">
        <f t="shared" si="202"/>
        <v>1-0.00218134240121657i</v>
      </c>
      <c r="M708" s="164" t="str">
        <f t="shared" si="219"/>
        <v>1.00001413278146+0.00429759527041468i</v>
      </c>
      <c r="N708" s="164" t="str">
        <f t="shared" si="203"/>
        <v>1+48.3540599787065i</v>
      </c>
      <c r="O708" s="164" t="str">
        <f t="shared" si="204"/>
        <v>0.98677591596383+0.0824422919988803i</v>
      </c>
      <c r="P708" s="164" t="str">
        <f t="shared" si="220"/>
        <v>-2.99964361613206+47.797064118057i</v>
      </c>
      <c r="Q708" s="164" t="str">
        <f t="shared" si="205"/>
        <v>-0.10619775982585-1.81706685580039i</v>
      </c>
      <c r="R708" s="164" t="str">
        <f t="shared" si="206"/>
        <v>280-21.5430005117823i</v>
      </c>
      <c r="S708" s="164" t="str">
        <f t="shared" si="207"/>
        <v>-71091.9016888818i</v>
      </c>
      <c r="T708" s="164" t="str">
        <f t="shared" si="216"/>
        <v>279.826042022137-22.6382531919941i</v>
      </c>
      <c r="U708" s="164" t="str">
        <f t="shared" si="208"/>
        <v>-0.49681908244139+0.0401932432651591i</v>
      </c>
    </row>
    <row r="709" spans="2:21" x14ac:dyDescent="0.2">
      <c r="B709" s="164">
        <f t="shared" si="217"/>
        <v>4.3549999999999285</v>
      </c>
      <c r="C709" s="164">
        <f t="shared" si="218"/>
        <v>22646.44307592688</v>
      </c>
      <c r="D709" s="164">
        <f t="shared" si="209"/>
        <v>22.646443075926879</v>
      </c>
      <c r="E709" s="164">
        <f t="shared" si="210"/>
        <v>5.1042657393171273</v>
      </c>
      <c r="F709" s="164">
        <f t="shared" si="211"/>
        <v>-93.412073629819588</v>
      </c>
      <c r="G709" s="164">
        <f t="shared" si="212"/>
        <v>-6.0482860445783704</v>
      </c>
      <c r="H709" s="164">
        <f t="shared" si="213"/>
        <v>175.42233328680678</v>
      </c>
      <c r="I709" s="164">
        <f t="shared" si="214"/>
        <v>-0.94402030526124303</v>
      </c>
      <c r="J709" s="164">
        <f t="shared" si="215"/>
        <v>82.010259656987188</v>
      </c>
      <c r="K709" s="164" t="str">
        <f t="shared" si="201"/>
        <v>1+0.00655396023405263i</v>
      </c>
      <c r="L709" s="164" t="str">
        <f t="shared" si="202"/>
        <v>1-0.00220660115577663i</v>
      </c>
      <c r="M709" s="164" t="str">
        <f t="shared" si="219"/>
        <v>1.00001446197623+0.004347359078276i</v>
      </c>
      <c r="N709" s="164" t="str">
        <f t="shared" si="203"/>
        <v>1+48.9139736045104i</v>
      </c>
      <c r="O709" s="164" t="str">
        <f t="shared" si="204"/>
        <v>0.986467887476455+0.0833969287481626i</v>
      </c>
      <c r="P709" s="164" t="str">
        <f t="shared" si="220"/>
        <v>-3.0928072840084+48.3354611384686i</v>
      </c>
      <c r="Q709" s="164" t="str">
        <f t="shared" si="205"/>
        <v>-0.107115499981983-1.79656416835734i</v>
      </c>
      <c r="R709" s="164" t="str">
        <f t="shared" si="206"/>
        <v>280-21.2963998241184i</v>
      </c>
      <c r="S709" s="164" t="str">
        <f t="shared" si="207"/>
        <v>-70278.1194195906i</v>
      </c>
      <c r="T709" s="164" t="str">
        <f t="shared" si="216"/>
        <v>279.825940976131-22.404484804909i</v>
      </c>
      <c r="U709" s="164" t="str">
        <f t="shared" si="208"/>
        <v>-0.49681890303856+0.0397781975648513i</v>
      </c>
    </row>
    <row r="710" spans="2:21" x14ac:dyDescent="0.2">
      <c r="B710" s="164">
        <f t="shared" si="217"/>
        <v>4.3599999999999284</v>
      </c>
      <c r="C710" s="164">
        <f t="shared" si="218"/>
        <v>22908.676527673968</v>
      </c>
      <c r="D710" s="164">
        <f t="shared" si="209"/>
        <v>22.908676527673968</v>
      </c>
      <c r="E710" s="164">
        <f t="shared" si="210"/>
        <v>5.0063497209964893</v>
      </c>
      <c r="F710" s="164">
        <f t="shared" si="211"/>
        <v>-93.479833603728835</v>
      </c>
      <c r="G710" s="164">
        <f t="shared" si="212"/>
        <v>-6.0488562786550881</v>
      </c>
      <c r="H710" s="164">
        <f t="shared" si="213"/>
        <v>175.46929088299183</v>
      </c>
      <c r="I710" s="164">
        <f t="shared" si="214"/>
        <v>-1.0425065576585988</v>
      </c>
      <c r="J710" s="164">
        <f t="shared" si="215"/>
        <v>81.989457279262993</v>
      </c>
      <c r="K710" s="164" t="str">
        <f t="shared" si="201"/>
        <v>1+0.00662985151680404i</v>
      </c>
      <c r="L710" s="164" t="str">
        <f t="shared" si="202"/>
        <v>1-0.00223215239292978i</v>
      </c>
      <c r="M710" s="164" t="str">
        <f t="shared" si="219"/>
        <v>1.00001479883893+0.00439769912387426i</v>
      </c>
      <c r="N710" s="164" t="str">
        <f t="shared" si="203"/>
        <v>1+49.4803707245337i</v>
      </c>
      <c r="O710" s="164" t="str">
        <f t="shared" si="204"/>
        <v>0.986152684083902+0.0843626196700179i</v>
      </c>
      <c r="P710" s="164" t="str">
        <f t="shared" si="220"/>
        <v>-3.18814101248142+48.8795630191355i</v>
      </c>
      <c r="Q710" s="164" t="str">
        <f t="shared" si="205"/>
        <v>-0.108015555249945-1.77629872936634i</v>
      </c>
      <c r="R710" s="164" t="str">
        <f t="shared" si="206"/>
        <v>280-21.0526219511837i</v>
      </c>
      <c r="S710" s="164" t="str">
        <f t="shared" si="207"/>
        <v>-69473.6524389063i</v>
      </c>
      <c r="T710" s="164" t="str">
        <f t="shared" si="216"/>
        <v>279.825837576536-22.1736860892672i</v>
      </c>
      <c r="U710" s="164" t="str">
        <f t="shared" si="208"/>
        <v>-0.496818719457033+0.0393684243882549i</v>
      </c>
    </row>
    <row r="711" spans="2:21" x14ac:dyDescent="0.2">
      <c r="B711" s="164">
        <f t="shared" si="217"/>
        <v>4.3649999999999283</v>
      </c>
      <c r="C711" s="164">
        <f t="shared" si="218"/>
        <v>23173.94649968098</v>
      </c>
      <c r="D711" s="164">
        <f t="shared" si="209"/>
        <v>23.17394649968098</v>
      </c>
      <c r="E711" s="164">
        <f t="shared" si="210"/>
        <v>4.9084804210280817</v>
      </c>
      <c r="F711" s="164">
        <f t="shared" si="211"/>
        <v>-93.548115426559548</v>
      </c>
      <c r="G711" s="164">
        <f t="shared" si="212"/>
        <v>-6.0494136784663244</v>
      </c>
      <c r="H711" s="164">
        <f t="shared" si="213"/>
        <v>175.51565646204824</v>
      </c>
      <c r="I711" s="164">
        <f t="shared" si="214"/>
        <v>-1.1409332574382427</v>
      </c>
      <c r="J711" s="164">
        <f t="shared" si="215"/>
        <v>81.967541035488694</v>
      </c>
      <c r="K711" s="164" t="str">
        <f t="shared" si="201"/>
        <v>1+0.00670662157919279i</v>
      </c>
      <c r="L711" s="164" t="str">
        <f t="shared" si="202"/>
        <v>1-0.00225799949946484i</v>
      </c>
      <c r="M711" s="164" t="str">
        <f t="shared" si="219"/>
        <v>1.00001514354817+0.00444862207972795i</v>
      </c>
      <c r="N711" s="164" t="str">
        <f t="shared" si="203"/>
        <v>1+50.0533264141012i</v>
      </c>
      <c r="O711" s="164" t="str">
        <f t="shared" si="204"/>
        <v>0.985830138661159+0.0853394927657321i</v>
      </c>
      <c r="P711" s="164" t="str">
        <f t="shared" si="220"/>
        <v>-3.28569534875586+49.4294172120314i</v>
      </c>
      <c r="Q711" s="164" t="str">
        <f t="shared" si="205"/>
        <v>-0.108898404302425-1.75626787585223i</v>
      </c>
      <c r="R711" s="164" t="str">
        <f t="shared" si="206"/>
        <v>280-20.8116345804853i</v>
      </c>
      <c r="S711" s="164" t="str">
        <f t="shared" si="207"/>
        <v>-68678.3941156016i</v>
      </c>
      <c r="T711" s="164" t="str">
        <f t="shared" si="216"/>
        <v>279.825731768534-21.9458264522897i</v>
      </c>
      <c r="U711" s="164" t="str">
        <f t="shared" si="208"/>
        <v>-0.496818531599484+0.0389638694192087i</v>
      </c>
    </row>
    <row r="712" spans="2:21" x14ac:dyDescent="0.2">
      <c r="B712" s="164">
        <f t="shared" si="217"/>
        <v>4.3699999999999282</v>
      </c>
      <c r="C712" s="164">
        <f t="shared" si="218"/>
        <v>23442.288153195368</v>
      </c>
      <c r="D712" s="164">
        <f t="shared" si="209"/>
        <v>23.442288153195367</v>
      </c>
      <c r="E712" s="164">
        <f t="shared" si="210"/>
        <v>4.810658974180166</v>
      </c>
      <c r="F712" s="164">
        <f t="shared" si="211"/>
        <v>-93.61693030627049</v>
      </c>
      <c r="G712" s="164">
        <f t="shared" si="212"/>
        <v>-6.0499585346569695</v>
      </c>
      <c r="H712" s="164">
        <f t="shared" si="213"/>
        <v>175.56143588230719</v>
      </c>
      <c r="I712" s="164">
        <f t="shared" si="214"/>
        <v>-1.2392995604768036</v>
      </c>
      <c r="J712" s="164">
        <f t="shared" si="215"/>
        <v>81.944505576036704</v>
      </c>
      <c r="K712" s="164" t="str">
        <f t="shared" si="201"/>
        <v>1+0.0067842805970075i</v>
      </c>
      <c r="L712" s="164" t="str">
        <f t="shared" si="202"/>
        <v>1-0.00228414590138776i</v>
      </c>
      <c r="M712" s="164" t="str">
        <f t="shared" si="219"/>
        <v>1.00001549628672+0.00450013469561974i</v>
      </c>
      <c r="N712" s="164" t="str">
        <f t="shared" si="203"/>
        <v>1+50.6329166178691i</v>
      </c>
      <c r="O712" s="164" t="str">
        <f t="shared" si="204"/>
        <v>0.985500080190374+0.0863276775187758i</v>
      </c>
      <c r="P712" s="164" t="str">
        <f t="shared" si="220"/>
        <v>-3.38552201743209+49.9850710647013i</v>
      </c>
      <c r="Q712" s="164" t="str">
        <f t="shared" si="205"/>
        <v>-0.109764516858806-1.73646897487891i</v>
      </c>
      <c r="R712" s="164" t="str">
        <f t="shared" si="206"/>
        <v>280-20.5734057694081i</v>
      </c>
      <c r="S712" s="164" t="str">
        <f t="shared" si="207"/>
        <v>-67892.2390390468i</v>
      </c>
      <c r="T712" s="164" t="str">
        <f t="shared" si="216"/>
        <v>279.825623496031-21.7208756907467i</v>
      </c>
      <c r="U712" s="164" t="str">
        <f t="shared" si="208"/>
        <v>-0.496818339366319+0.0385644790331794i</v>
      </c>
    </row>
    <row r="713" spans="2:21" x14ac:dyDescent="0.2">
      <c r="B713" s="164">
        <f t="shared" si="217"/>
        <v>4.3749999999999281</v>
      </c>
      <c r="C713" s="164">
        <f t="shared" si="218"/>
        <v>23713.737056612656</v>
      </c>
      <c r="D713" s="164">
        <f t="shared" si="209"/>
        <v>23.713737056612654</v>
      </c>
      <c r="E713" s="164">
        <f t="shared" si="210"/>
        <v>4.7128865407969709</v>
      </c>
      <c r="F713" s="164">
        <f t="shared" si="211"/>
        <v>-93.686289600022008</v>
      </c>
      <c r="G713" s="164">
        <f t="shared" si="212"/>
        <v>-6.0504911314399443</v>
      </c>
      <c r="H713" s="164">
        <f t="shared" si="213"/>
        <v>175.60663493405914</v>
      </c>
      <c r="I713" s="164">
        <f t="shared" si="214"/>
        <v>-1.3376045906429734</v>
      </c>
      <c r="J713" s="164">
        <f t="shared" si="215"/>
        <v>81.920345334037137</v>
      </c>
      <c r="K713" s="164" t="str">
        <f t="shared" si="201"/>
        <v>1+0.00686283886386687i</v>
      </c>
      <c r="L713" s="164" t="str">
        <f t="shared" si="202"/>
        <v>1-0.00231059506437582i</v>
      </c>
      <c r="M713" s="164" t="str">
        <f t="shared" si="219"/>
        <v>1.00001585724161+0.00455224379949105i</v>
      </c>
      <c r="N713" s="164" t="str">
        <f t="shared" si="203"/>
        <v>1+51.219218159891i</v>
      </c>
      <c r="O713" s="164" t="str">
        <f t="shared" si="204"/>
        <v>0.985162333670177+0.0873273049119678i</v>
      </c>
      <c r="P713" s="164" t="str">
        <f t="shared" si="220"/>
        <v>-3.48767394793122+50.5465717960721i</v>
      </c>
      <c r="Q713" s="164" t="str">
        <f t="shared" si="205"/>
        <v>-0.110614353937767-1.71689942322489i</v>
      </c>
      <c r="R713" s="164" t="str">
        <f t="shared" si="206"/>
        <v>280-20.3379039409813i</v>
      </c>
      <c r="S713" s="164" t="str">
        <f t="shared" si="207"/>
        <v>-67115.0830052382i</v>
      </c>
      <c r="T713" s="164" t="str">
        <f t="shared" si="216"/>
        <v>279.825512701623-21.4988039869522i</v>
      </c>
      <c r="U713" s="164" t="str">
        <f t="shared" si="208"/>
        <v>-0.496818142655621+0.03817020029015i</v>
      </c>
    </row>
    <row r="714" spans="2:21" x14ac:dyDescent="0.2">
      <c r="B714" s="164">
        <f t="shared" si="217"/>
        <v>4.379999999999928</v>
      </c>
      <c r="C714" s="164">
        <f t="shared" si="218"/>
        <v>23988.329190190962</v>
      </c>
      <c r="D714" s="164">
        <f t="shared" si="209"/>
        <v>23.98832919019096</v>
      </c>
      <c r="E714" s="164">
        <f t="shared" si="210"/>
        <v>4.6151643074205362</v>
      </c>
      <c r="F714" s="164">
        <f t="shared" si="211"/>
        <v>-93.756204818568222</v>
      </c>
      <c r="G714" s="164">
        <f t="shared" si="212"/>
        <v>-6.0510117467369904</v>
      </c>
      <c r="H714" s="164">
        <f t="shared" si="213"/>
        <v>175.6512593399996</v>
      </c>
      <c r="I714" s="164">
        <f t="shared" si="214"/>
        <v>-1.4358474393164542</v>
      </c>
      <c r="J714" s="164">
        <f t="shared" si="215"/>
        <v>81.895054521431376</v>
      </c>
      <c r="K714" s="164" t="str">
        <f t="shared" si="201"/>
        <v>1+0.00694230679258407i</v>
      </c>
      <c r="L714" s="164" t="str">
        <f t="shared" si="202"/>
        <v>1-0.0023373504942369i</v>
      </c>
      <c r="M714" s="164" t="str">
        <f t="shared" si="219"/>
        <v>1.00001622660421+0.00460495629834717i</v>
      </c>
      <c r="N714" s="164" t="str">
        <f t="shared" si="203"/>
        <v>1+51.8123087538012i</v>
      </c>
      <c r="O714" s="164" t="str">
        <f t="shared" si="204"/>
        <v>0.984816720022892+0.0883385074448361i</v>
      </c>
      <c r="P714" s="164" t="str">
        <f t="shared" si="220"/>
        <v>-3.59220530255892+51.1139664711767i</v>
      </c>
      <c r="Q714" s="164" t="str">
        <f t="shared" si="205"/>
        <v>-0.111448368105616-1.69755664706134i</v>
      </c>
      <c r="R714" s="164" t="str">
        <f t="shared" si="206"/>
        <v>280-20.1050978796926i</v>
      </c>
      <c r="S714" s="164" t="str">
        <f t="shared" si="207"/>
        <v>-66346.8230029856i</v>
      </c>
      <c r="T714" s="164" t="str">
        <f t="shared" si="216"/>
        <v>279.825399326574-21.2795819048117i</v>
      </c>
      <c r="U714" s="164" t="str">
        <f t="shared" si="208"/>
        <v>-0.496817941363106+0.0377809809276029i</v>
      </c>
    </row>
    <row r="715" spans="2:21" x14ac:dyDescent="0.2">
      <c r="B715" s="164">
        <f t="shared" si="217"/>
        <v>4.3849999999999278</v>
      </c>
      <c r="C715" s="164">
        <f t="shared" si="218"/>
        <v>24266.100950820164</v>
      </c>
      <c r="D715" s="164">
        <f t="shared" si="209"/>
        <v>24.266100950820164</v>
      </c>
      <c r="E715" s="164">
        <f t="shared" si="210"/>
        <v>4.5174934874271226</v>
      </c>
      <c r="F715" s="164">
        <f t="shared" si="211"/>
        <v>-93.826687630781365</v>
      </c>
      <c r="G715" s="164">
        <f t="shared" si="212"/>
        <v>-6.0515206523169898</v>
      </c>
      <c r="H715" s="164">
        <f t="shared" si="213"/>
        <v>175.69531475567618</v>
      </c>
      <c r="I715" s="164">
        <f t="shared" si="214"/>
        <v>-1.5340271648898671</v>
      </c>
      <c r="J715" s="164">
        <f t="shared" si="215"/>
        <v>81.868627124894815</v>
      </c>
      <c r="K715" s="164" t="str">
        <f t="shared" si="201"/>
        <v>1+0.00702269491654698i</v>
      </c>
      <c r="L715" s="164" t="str">
        <f t="shared" si="202"/>
        <v>1-0.00236441573737427i</v>
      </c>
      <c r="M715" s="164" t="str">
        <f t="shared" si="219"/>
        <v>1.00001660457038+0.00465827917917271i</v>
      </c>
      <c r="N715" s="164" t="str">
        <f t="shared" si="203"/>
        <v>1+52.4122670131155i</v>
      </c>
      <c r="O715" s="164" t="str">
        <f t="shared" si="204"/>
        <v>0.984463055999589+0.0893614191511813i</v>
      </c>
      <c r="P715" s="164" t="str">
        <f t="shared" si="220"/>
        <v>-3.69917150522306+51.6873019747493i</v>
      </c>
      <c r="Q715" s="164" t="str">
        <f t="shared" si="205"/>
        <v>-0.112267003720559-1.67843810163282i</v>
      </c>
      <c r="R715" s="164" t="str">
        <f t="shared" si="206"/>
        <v>280-19.8749567273508i</v>
      </c>
      <c r="S715" s="164" t="str">
        <f t="shared" si="207"/>
        <v>-65587.3572002576i</v>
      </c>
      <c r="T715" s="164" t="str">
        <f t="shared" si="216"/>
        <v>279.825283310774-21.063180385919i</v>
      </c>
      <c r="U715" s="164" t="str">
        <f t="shared" si="208"/>
        <v>-0.496817735382051+0.0373967693535897i</v>
      </c>
    </row>
    <row r="716" spans="2:21" x14ac:dyDescent="0.2">
      <c r="B716" s="164">
        <f t="shared" si="217"/>
        <v>4.3899999999999277</v>
      </c>
      <c r="C716" s="164">
        <f t="shared" si="218"/>
        <v>24547.089156846221</v>
      </c>
      <c r="D716" s="164">
        <f t="shared" si="209"/>
        <v>24.547089156846223</v>
      </c>
      <c r="E716" s="164">
        <f t="shared" si="210"/>
        <v>4.4198753216770719</v>
      </c>
      <c r="F716" s="164">
        <f t="shared" si="211"/>
        <v>-93.897749868310626</v>
      </c>
      <c r="G716" s="164">
        <f t="shared" si="212"/>
        <v>-6.0520181139307692</v>
      </c>
      <c r="H716" s="164">
        <f t="shared" si="213"/>
        <v>175.73880676993775</v>
      </c>
      <c r="I716" s="164">
        <f t="shared" si="214"/>
        <v>-1.6321427922536973</v>
      </c>
      <c r="J716" s="164">
        <f t="shared" si="215"/>
        <v>81.841056901627127</v>
      </c>
      <c r="K716" s="164" t="str">
        <f t="shared" si="201"/>
        <v>1+0.00710401389111434i</v>
      </c>
      <c r="L716" s="164" t="str">
        <f t="shared" si="202"/>
        <v>1-0.00239179438125658i</v>
      </c>
      <c r="M716" s="164" t="str">
        <f t="shared" si="219"/>
        <v>1.00001699134051+0.00471221950985776i</v>
      </c>
      <c r="N716" s="164" t="str">
        <f t="shared" si="203"/>
        <v>1+53.0191724616514i</v>
      </c>
      <c r="O716" s="164" t="str">
        <f t="shared" si="204"/>
        <v>0.984101154082921+0.0903961756168418i</v>
      </c>
      <c r="P716" s="164" t="str">
        <f t="shared" si="220"/>
        <v>-3.80862927082014+52.2666249836494i</v>
      </c>
      <c r="Q716" s="164" t="str">
        <f t="shared" si="205"/>
        <v>-0.113070697172971-1.6595412709404i</v>
      </c>
      <c r="R716" s="164" t="str">
        <f t="shared" si="206"/>
        <v>280-19.6474499789954i</v>
      </c>
      <c r="S716" s="164" t="str">
        <f t="shared" si="207"/>
        <v>-64836.5849306847i</v>
      </c>
      <c r="T716" s="164" t="str">
        <f t="shared" si="216"/>
        <v>279.82516459272-20.8495707457041i</v>
      </c>
      <c r="U716" s="164" t="str">
        <f t="shared" si="208"/>
        <v>-0.496817524603261+0.0370175146398923i</v>
      </c>
    </row>
    <row r="717" spans="2:21" x14ac:dyDescent="0.2">
      <c r="B717" s="164">
        <f t="shared" si="217"/>
        <v>4.3949999999999276</v>
      </c>
      <c r="C717" s="164">
        <f t="shared" si="218"/>
        <v>24831.331052951573</v>
      </c>
      <c r="D717" s="164">
        <f t="shared" si="209"/>
        <v>24.831331052951573</v>
      </c>
      <c r="E717" s="164">
        <f t="shared" si="210"/>
        <v>4.3223110791801442</v>
      </c>
      <c r="F717" s="164">
        <f t="shared" si="211"/>
        <v>-93.969403530382806</v>
      </c>
      <c r="G717" s="164">
        <f t="shared" si="212"/>
        <v>-6.052504391443934</v>
      </c>
      <c r="H717" s="164">
        <f t="shared" si="213"/>
        <v>175.78174090538386</v>
      </c>
      <c r="I717" s="164">
        <f t="shared" si="214"/>
        <v>-1.7301933122637898</v>
      </c>
      <c r="J717" s="164">
        <f t="shared" si="215"/>
        <v>81.81233737500105</v>
      </c>
      <c r="K717" s="164" t="str">
        <f t="shared" si="201"/>
        <v>1+0.00718627449502818i</v>
      </c>
      <c r="L717" s="164" t="str">
        <f t="shared" si="202"/>
        <v>1-0.00241949005489342i</v>
      </c>
      <c r="M717" s="164" t="str">
        <f t="shared" si="219"/>
        <v>1.00001738711967+0.00476678444013476i</v>
      </c>
      <c r="N717" s="164" t="str">
        <f t="shared" si="203"/>
        <v>1+53.6331055440688i</v>
      </c>
      <c r="O717" s="164" t="str">
        <f t="shared" si="204"/>
        <v>0.983730822387701+0.0914429139976668i</v>
      </c>
      <c r="P717" s="164" t="str">
        <f t="shared" si="220"/>
        <v>-3.92063663530637+52.8519819380708i</v>
      </c>
      <c r="Q717" s="164" t="str">
        <f t="shared" si="205"/>
        <v>-0.113859877121873-1.64086366742746i</v>
      </c>
      <c r="R717" s="164" t="str">
        <f t="shared" si="206"/>
        <v>280-19.4225474788533i</v>
      </c>
      <c r="S717" s="164" t="str">
        <f t="shared" si="207"/>
        <v>-64094.4066802158i</v>
      </c>
      <c r="T717" s="164" t="str">
        <f t="shared" si="216"/>
        <v>279.825043109471-20.6387246696301i</v>
      </c>
      <c r="U717" s="164" t="str">
        <f t="shared" si="208"/>
        <v>-0.496817308914986+0.03664316651527i</v>
      </c>
    </row>
    <row r="718" spans="2:21" x14ac:dyDescent="0.2">
      <c r="B718" s="164">
        <f t="shared" si="217"/>
        <v>4.3999999999999275</v>
      </c>
      <c r="C718" s="164">
        <f t="shared" si="218"/>
        <v>25118.864315091621</v>
      </c>
      <c r="D718" s="164">
        <f t="shared" si="209"/>
        <v>25.118864315091621</v>
      </c>
      <c r="E718" s="164">
        <f t="shared" si="210"/>
        <v>4.2248020577757952</v>
      </c>
      <c r="F718" s="164">
        <f t="shared" si="211"/>
        <v>-94.041660788748572</v>
      </c>
      <c r="G718" s="164">
        <f t="shared" si="212"/>
        <v>-6.0529797389662052</v>
      </c>
      <c r="H718" s="164">
        <f t="shared" si="213"/>
        <v>175.82412261881558</v>
      </c>
      <c r="I718" s="164">
        <f t="shared" si="214"/>
        <v>-1.82817768119041</v>
      </c>
      <c r="J718" s="164">
        <f t="shared" si="215"/>
        <v>81.782461830067007</v>
      </c>
      <c r="K718" s="164" t="str">
        <f t="shared" si="201"/>
        <v>1+0.00726948763184244i</v>
      </c>
      <c r="L718" s="164" t="str">
        <f t="shared" si="202"/>
        <v>1-0.00244750642931634i</v>
      </c>
      <c r="M718" s="164" t="str">
        <f t="shared" si="219"/>
        <v>1.00001779211772+0.0048219812025261i</v>
      </c>
      <c r="N718" s="164" t="str">
        <f t="shared" si="203"/>
        <v>1+54.2541476365326i</v>
      </c>
      <c r="O718" s="164" t="str">
        <f t="shared" si="204"/>
        <v>0.983351864559164+0.0925017730376946i</v>
      </c>
      <c r="P718" s="164" t="str">
        <f t="shared" si="220"/>
        <v>-4.03525298646895+53.4434190114902i</v>
      </c>
      <c r="Q718" s="164" t="str">
        <f t="shared" si="205"/>
        <v>-0.114634964727709-1.62240283166798i</v>
      </c>
      <c r="R718" s="164" t="str">
        <f t="shared" si="206"/>
        <v>280-19.2002194163418i</v>
      </c>
      <c r="S718" s="164" t="str">
        <f t="shared" si="207"/>
        <v>-63360.724073928i</v>
      </c>
      <c r="T718" s="164" t="str">
        <f t="shared" si="216"/>
        <v>279.824918796623-20.4306142094389i</v>
      </c>
      <c r="U718" s="164" t="str">
        <f t="shared" si="208"/>
        <v>-0.49681708820288+0.0362736753587948i</v>
      </c>
    </row>
    <row r="719" spans="2:21" x14ac:dyDescent="0.2">
      <c r="B719" s="164">
        <f t="shared" si="217"/>
        <v>4.4049999999999274</v>
      </c>
      <c r="C719" s="164">
        <f t="shared" si="218"/>
        <v>25409.72705548882</v>
      </c>
      <c r="D719" s="164">
        <f t="shared" si="209"/>
        <v>25.409727055488819</v>
      </c>
      <c r="E719" s="164">
        <f t="shared" si="210"/>
        <v>4.1273495848280302</v>
      </c>
      <c r="F719" s="164">
        <f t="shared" si="211"/>
        <v>-94.114533992781162</v>
      </c>
      <c r="G719" s="164">
        <f t="shared" si="212"/>
        <v>-6.0534444049785492</v>
      </c>
      <c r="H719" s="164">
        <f t="shared" si="213"/>
        <v>175.86595730168679</v>
      </c>
      <c r="I719" s="164">
        <f t="shared" si="214"/>
        <v>-1.926094820150519</v>
      </c>
      <c r="J719" s="164">
        <f t="shared" si="215"/>
        <v>81.751423308905629</v>
      </c>
      <c r="K719" s="164" t="str">
        <f t="shared" si="201"/>
        <v>1+0.00735366433136825i</v>
      </c>
      <c r="L719" s="164" t="str">
        <f t="shared" si="202"/>
        <v>1-0.00247584721806541i</v>
      </c>
      <c r="M719" s="164" t="str">
        <f t="shared" si="219"/>
        <v>1.00001820654938+0.00487781711330284i</v>
      </c>
      <c r="N719" s="164" t="str">
        <f t="shared" si="203"/>
        <v>1+54.8823810574996i</v>
      </c>
      <c r="O719" s="164" t="str">
        <f t="shared" si="204"/>
        <v>0.982964079668852+0.0935728930875441i</v>
      </c>
      <c r="P719" s="164" t="str">
        <f t="shared" si="220"/>
        <v>-4.15253909541441+54.0409820793079i</v>
      </c>
      <c r="Q719" s="164" t="str">
        <f t="shared" si="205"/>
        <v>-0.115396373881571-1.60415633205715i</v>
      </c>
      <c r="R719" s="164" t="str">
        <f t="shared" si="206"/>
        <v>280-18.9804363221169i</v>
      </c>
      <c r="S719" s="164" t="str">
        <f t="shared" si="207"/>
        <v>-62635.4398629858i</v>
      </c>
      <c r="T719" s="164" t="str">
        <f t="shared" si="216"/>
        <v>279.824791588271-20.2252117794456i</v>
      </c>
      <c r="U719" s="164" t="str">
        <f t="shared" si="208"/>
        <v>-0.496816862349931+0.0359089921932714i</v>
      </c>
    </row>
    <row r="720" spans="2:21" x14ac:dyDescent="0.2">
      <c r="B720" s="164">
        <f t="shared" si="217"/>
        <v>4.4099999999999273</v>
      </c>
      <c r="C720" s="164">
        <f t="shared" si="218"/>
        <v>25703.95782768436</v>
      </c>
      <c r="D720" s="164">
        <f t="shared" si="209"/>
        <v>25.703957827684359</v>
      </c>
      <c r="E720" s="164">
        <f t="shared" si="210"/>
        <v>4.0299550179371559</v>
      </c>
      <c r="F720" s="164">
        <f t="shared" si="211"/>
        <v>-94.188035674732788</v>
      </c>
      <c r="G720" s="164">
        <f t="shared" si="212"/>
        <v>-6.0538986324574084</v>
      </c>
      <c r="H720" s="164">
        <f t="shared" si="213"/>
        <v>175.90725028055553</v>
      </c>
      <c r="I720" s="164">
        <f t="shared" si="214"/>
        <v>-2.0239436145202525</v>
      </c>
      <c r="J720" s="164">
        <f t="shared" si="215"/>
        <v>81.719214605822742</v>
      </c>
      <c r="K720" s="164" t="str">
        <f t="shared" si="201"/>
        <v>1+0.00743881575113598i</v>
      </c>
      <c r="L720" s="164" t="str">
        <f t="shared" si="202"/>
        <v>1-0.0025045161776815i</v>
      </c>
      <c r="M720" s="164" t="str">
        <f t="shared" si="219"/>
        <v>1.00001863063439+0.00493429957345448i</v>
      </c>
      <c r="N720" s="164" t="str">
        <f t="shared" si="203"/>
        <v>1+55.5178890786293i</v>
      </c>
      <c r="O720" s="164" t="str">
        <f t="shared" si="204"/>
        <v>0.982567262108083+0.0946564161230177i</v>
      </c>
      <c r="P720" s="164" t="str">
        <f t="shared" si="220"/>
        <v>-4.27255714879019+54.644716686132i</v>
      </c>
      <c r="Q720" s="164" t="str">
        <f t="shared" si="205"/>
        <v>-0.116144511431023-1.58612176450465i</v>
      </c>
      <c r="R720" s="164" t="str">
        <f t="shared" si="206"/>
        <v>280-18.7631690641676i</v>
      </c>
      <c r="S720" s="164" t="str">
        <f t="shared" si="207"/>
        <v>-61918.4579117532i</v>
      </c>
      <c r="T720" s="164" t="str">
        <f t="shared" si="216"/>
        <v>279.824661416976-20.0224901528817i</v>
      </c>
      <c r="U720" s="164" t="str">
        <f t="shared" si="208"/>
        <v>-0.496816631236405+0.0355490686787454i</v>
      </c>
    </row>
    <row r="721" spans="2:21" x14ac:dyDescent="0.2">
      <c r="B721" s="164">
        <f t="shared" si="217"/>
        <v>4.4149999999999272</v>
      </c>
      <c r="C721" s="164">
        <f t="shared" si="218"/>
        <v>26001.59563164839</v>
      </c>
      <c r="D721" s="164">
        <f t="shared" si="209"/>
        <v>26.001595631648389</v>
      </c>
      <c r="E721" s="164">
        <f t="shared" si="210"/>
        <v>3.9326197456667797</v>
      </c>
      <c r="F721" s="164">
        <f t="shared" si="211"/>
        <v>-94.262178555154406</v>
      </c>
      <c r="G721" s="164">
        <f t="shared" si="212"/>
        <v>-6.0543426589965934</v>
      </c>
      <c r="H721" s="164">
        <f t="shared" si="213"/>
        <v>175.94800681753574</v>
      </c>
      <c r="I721" s="164">
        <f t="shared" si="214"/>
        <v>-2.1217229133298137</v>
      </c>
      <c r="J721" s="164">
        <f t="shared" si="215"/>
        <v>81.685828262381335</v>
      </c>
      <c r="K721" s="164" t="str">
        <f t="shared" si="201"/>
        <v>1+0.00752495317787407i</v>
      </c>
      <c r="L721" s="164" t="str">
        <f t="shared" si="202"/>
        <v>1-0.00253351710820414i</v>
      </c>
      <c r="M721" s="164" t="str">
        <f t="shared" si="219"/>
        <v>1.00001906459761+0.00499143606966993i</v>
      </c>
      <c r="N721" s="164" t="str">
        <f t="shared" si="203"/>
        <v>1+56.1607559358214i</v>
      </c>
      <c r="O721" s="164" t="str">
        <f t="shared" si="204"/>
        <v>0.982161201478934+0.0957524857639201i</v>
      </c>
      <c r="P721" s="164" t="str">
        <f t="shared" si="220"/>
        <v>-4.3953707817568+55.2546680116554i</v>
      </c>
      <c r="Q721" s="164" t="str">
        <f t="shared" si="205"/>
        <v>-0.116879777402621-1.56829675213018i</v>
      </c>
      <c r="R721" s="164" t="str">
        <f t="shared" si="206"/>
        <v>280-18.5483888439542i</v>
      </c>
      <c r="S721" s="164" t="str">
        <f t="shared" si="207"/>
        <v>-61209.683185049i</v>
      </c>
      <c r="T721" s="164" t="str">
        <f t="shared" si="216"/>
        <v>279.824528213726-19.8224224582844i</v>
      </c>
      <c r="U721" s="164" t="str">
        <f t="shared" si="208"/>
        <v>-0.496816394739773+0.0351938571060923i</v>
      </c>
    </row>
    <row r="722" spans="2:21" x14ac:dyDescent="0.2">
      <c r="B722" s="164">
        <f t="shared" si="217"/>
        <v>4.4199999999999271</v>
      </c>
      <c r="C722" s="164">
        <f t="shared" si="218"/>
        <v>26302.679918949438</v>
      </c>
      <c r="D722" s="164">
        <f t="shared" si="209"/>
        <v>26.302679918949437</v>
      </c>
      <c r="E722" s="164">
        <f t="shared" si="210"/>
        <v>3.8353451882874308</v>
      </c>
      <c r="F722" s="164">
        <f t="shared" si="211"/>
        <v>-94.336975548486492</v>
      </c>
      <c r="G722" s="164">
        <f t="shared" si="212"/>
        <v>-6.0547767169261624</v>
      </c>
      <c r="H722" s="164">
        <f t="shared" si="213"/>
        <v>175.9882321107489</v>
      </c>
      <c r="I722" s="164">
        <f t="shared" si="214"/>
        <v>-2.2194315286387316</v>
      </c>
      <c r="J722" s="164">
        <f t="shared" si="215"/>
        <v>81.651256562262404</v>
      </c>
      <c r="K722" s="164" t="str">
        <f t="shared" si="201"/>
        <v>1+0.00761208802900514i</v>
      </c>
      <c r="L722" s="164" t="str">
        <f t="shared" si="202"/>
        <v>1-0.00256285385367526i</v>
      </c>
      <c r="M722" s="164" t="str">
        <f t="shared" si="219"/>
        <v>1.00001950866914+0.00504923417532988i</v>
      </c>
      <c r="N722" s="164" t="str">
        <f t="shared" si="203"/>
        <v>1+56.8110668403815i</v>
      </c>
      <c r="O722" s="164" t="str">
        <f t="shared" si="204"/>
        <v>0.981745682482685+0.096861247293095i</v>
      </c>
      <c r="P722" s="164" t="str">
        <f t="shared" si="220"/>
        <v>-4.52104511172806+55.8708808350729i</v>
      </c>
      <c r="Q722" s="164" t="str">
        <f t="shared" si="205"/>
        <v>-0.117602565221304-1.5506789449614i</v>
      </c>
      <c r="R722" s="164" t="str">
        <f t="shared" si="206"/>
        <v>280-18.3360671925912i</v>
      </c>
      <c r="S722" s="164" t="str">
        <f t="shared" si="207"/>
        <v>-60509.0217355509i</v>
      </c>
      <c r="T722" s="164" t="str">
        <f t="shared" si="216"/>
        <v>279.824391907908-19.6249821759342i</v>
      </c>
      <c r="U722" s="164" t="str">
        <f t="shared" si="208"/>
        <v>-0.496816152734665+0.0348433103906924i</v>
      </c>
    </row>
    <row r="723" spans="2:21" x14ac:dyDescent="0.2">
      <c r="B723" s="164">
        <f t="shared" si="217"/>
        <v>4.424999999999927</v>
      </c>
      <c r="C723" s="164">
        <f t="shared" si="218"/>
        <v>26607.250597983664</v>
      </c>
      <c r="D723" s="164">
        <f t="shared" si="209"/>
        <v>26.607250597983665</v>
      </c>
      <c r="E723" s="164">
        <f t="shared" si="210"/>
        <v>3.7381327985370509</v>
      </c>
      <c r="F723" s="164">
        <f t="shared" si="211"/>
        <v>-94.412439768825905</v>
      </c>
      <c r="G723" s="164">
        <f t="shared" si="212"/>
        <v>-6.0552010334296869</v>
      </c>
      <c r="H723" s="164">
        <f t="shared" si="213"/>
        <v>176.02793129477507</v>
      </c>
      <c r="I723" s="164">
        <f t="shared" si="214"/>
        <v>-2.3170682348926359</v>
      </c>
      <c r="J723" s="164">
        <f t="shared" si="215"/>
        <v>81.615491525949167</v>
      </c>
      <c r="K723" s="164" t="str">
        <f t="shared" si="201"/>
        <v>1+0.00770023185415933i</v>
      </c>
      <c r="L723" s="164" t="str">
        <f t="shared" si="202"/>
        <v>1-0.0025925303026487i</v>
      </c>
      <c r="M723" s="164" t="str">
        <f t="shared" si="219"/>
        <v>1.00001996308442+0.00510770155151063i</v>
      </c>
      <c r="N723" s="164" t="str">
        <f t="shared" si="203"/>
        <v>1+57.4689079903158i</v>
      </c>
      <c r="O723" s="164" t="str">
        <f t="shared" si="204"/>
        <v>0.981320484805663+0.0979828476756821i</v>
      </c>
      <c r="P723" s="164" t="str">
        <f t="shared" si="220"/>
        <v>-4.64964677289724+56.4933994979844i</v>
      </c>
      <c r="Q723" s="164" t="str">
        <f t="shared" si="205"/>
        <v>-0.118313261926752-1.53326601963422i</v>
      </c>
      <c r="R723" s="164" t="str">
        <f t="shared" si="206"/>
        <v>280-18.1261759670736i</v>
      </c>
      <c r="S723" s="164" t="str">
        <f t="shared" si="207"/>
        <v>-59816.380691343i</v>
      </c>
      <c r="T723" s="164" t="str">
        <f t="shared" si="216"/>
        <v>279.824252427253-19.4301431343383i</v>
      </c>
      <c r="U723" s="164" t="str">
        <f t="shared" si="208"/>
        <v>-0.496815905092771+0.034497382066188i</v>
      </c>
    </row>
    <row r="724" spans="2:21" x14ac:dyDescent="0.2">
      <c r="B724" s="164">
        <f t="shared" si="217"/>
        <v>4.4299999999999269</v>
      </c>
      <c r="C724" s="164">
        <f t="shared" si="218"/>
        <v>26915.348039264671</v>
      </c>
      <c r="D724" s="164">
        <f t="shared" si="209"/>
        <v>26.915348039264671</v>
      </c>
      <c r="E724" s="164">
        <f t="shared" si="210"/>
        <v>3.6409840623985019</v>
      </c>
      <c r="F724" s="164">
        <f t="shared" si="211"/>
        <v>-94.48858453587718</v>
      </c>
      <c r="G724" s="164">
        <f t="shared" si="212"/>
        <v>-6.0556158306577323</v>
      </c>
      <c r="H724" s="164">
        <f t="shared" si="213"/>
        <v>176.06710944110381</v>
      </c>
      <c r="I724" s="164">
        <f t="shared" si="214"/>
        <v>-2.4146317682592304</v>
      </c>
      <c r="J724" s="164">
        <f t="shared" si="215"/>
        <v>81.578524905226629</v>
      </c>
      <c r="K724" s="164" t="str">
        <f t="shared" si="201"/>
        <v>1+0.00778939633670518i</v>
      </c>
      <c r="L724" s="164" t="str">
        <f t="shared" si="202"/>
        <v>1-0.00262255038870562i</v>
      </c>
      <c r="M724" s="164" t="str">
        <f t="shared" si="219"/>
        <v>1.00002042808439+0.00516684594799956i</v>
      </c>
      <c r="N724" s="164" t="str">
        <f t="shared" si="203"/>
        <v>1+58.1343665817559i</v>
      </c>
      <c r="O724" s="164" t="str">
        <f t="shared" si="204"/>
        <v>0.980885383002433+0.0991174355785973i</v>
      </c>
      <c r="P724" s="164" t="str">
        <f t="shared" si="220"/>
        <v>-4.78124395156732+57.1222678657281i</v>
      </c>
      <c r="Q724" s="164" t="str">
        <f t="shared" si="205"/>
        <v>-0.119012248386874-1.51605567909536i</v>
      </c>
      <c r="R724" s="164" t="str">
        <f t="shared" si="206"/>
        <v>280-17.9186873465469i</v>
      </c>
      <c r="S724" s="164" t="str">
        <f t="shared" si="207"/>
        <v>-59131.6682436045i</v>
      </c>
      <c r="T724" s="164" t="str">
        <f t="shared" si="216"/>
        <v>279.824109697824-19.2378795067603i</v>
      </c>
      <c r="U724" s="164" t="str">
        <f t="shared" si="208"/>
        <v>-0.496815651682819+0.034156026278321i</v>
      </c>
    </row>
    <row r="725" spans="2:21" x14ac:dyDescent="0.2">
      <c r="B725" s="164">
        <f t="shared" si="217"/>
        <v>4.4349999999999268</v>
      </c>
      <c r="C725" s="164">
        <f t="shared" si="218"/>
        <v>27227.013080774537</v>
      </c>
      <c r="D725" s="164">
        <f t="shared" si="209"/>
        <v>27.227013080774537</v>
      </c>
      <c r="E725" s="164">
        <f t="shared" si="210"/>
        <v>3.5439004998953187</v>
      </c>
      <c r="F725" s="164">
        <f t="shared" si="211"/>
        <v>-94.565423381093865</v>
      </c>
      <c r="G725" s="164">
        <f t="shared" si="212"/>
        <v>-6.0560213258406375</v>
      </c>
      <c r="H725" s="164">
        <f t="shared" si="213"/>
        <v>176.1057715585838</v>
      </c>
      <c r="I725" s="164">
        <f t="shared" si="214"/>
        <v>-2.5121208259453187</v>
      </c>
      <c r="J725" s="164">
        <f t="shared" si="215"/>
        <v>81.540348177489932</v>
      </c>
      <c r="K725" s="164" t="str">
        <f t="shared" si="201"/>
        <v>1+0.00787959329529826i</v>
      </c>
      <c r="L725" s="164" t="str">
        <f t="shared" si="202"/>
        <v>1-0.00265291809097591i</v>
      </c>
      <c r="M725" s="164" t="str">
        <f t="shared" si="219"/>
        <v>1.0000209039156+0.00522667520432235i</v>
      </c>
      <c r="N725" s="164" t="str">
        <f t="shared" si="203"/>
        <v>1+58.8075308205174i</v>
      </c>
      <c r="O725" s="164" t="str">
        <f t="shared" si="204"/>
        <v>0.98044014637626+0.100265161390238i</v>
      </c>
      <c r="P725" s="164" t="str">
        <f t="shared" si="220"/>
        <v>-4.91590642230431+57.7575292870847i</v>
      </c>
      <c r="Q725" s="164" t="str">
        <f t="shared" si="205"/>
        <v>-0.11969989950853-1.49904565230729i</v>
      </c>
      <c r="R725" s="164" t="str">
        <f t="shared" si="206"/>
        <v>280-17.7135738286191i</v>
      </c>
      <c r="S725" s="164" t="str">
        <f t="shared" si="207"/>
        <v>-58454.7936344429i</v>
      </c>
      <c r="T725" s="164" t="str">
        <f t="shared" si="216"/>
        <v>279.823963643947-19.048165807796i</v>
      </c>
      <c r="U725" s="164" t="str">
        <f t="shared" si="208"/>
        <v>-0.496815392370452+0.0338191977788544i</v>
      </c>
    </row>
    <row r="726" spans="2:21" x14ac:dyDescent="0.2">
      <c r="B726" s="164">
        <f t="shared" si="217"/>
        <v>4.4399999999999267</v>
      </c>
      <c r="C726" s="164">
        <f t="shared" si="218"/>
        <v>27542.287033377022</v>
      </c>
      <c r="D726" s="164">
        <f t="shared" si="209"/>
        <v>27.542287033377022</v>
      </c>
      <c r="E726" s="164">
        <f t="shared" si="210"/>
        <v>3.4468836659041462</v>
      </c>
      <c r="F726" s="164">
        <f t="shared" si="211"/>
        <v>-94.642970054019258</v>
      </c>
      <c r="G726" s="164">
        <f t="shared" si="212"/>
        <v>-6.0564177313971683</v>
      </c>
      <c r="H726" s="164">
        <f t="shared" si="213"/>
        <v>176.14392259387208</v>
      </c>
      <c r="I726" s="164">
        <f t="shared" si="214"/>
        <v>-2.6095340654930221</v>
      </c>
      <c r="J726" s="164">
        <f t="shared" si="215"/>
        <v>81.500952539852818</v>
      </c>
      <c r="K726" s="164" t="str">
        <f t="shared" si="201"/>
        <v>1+0.00797083468544777i</v>
      </c>
      <c r="L726" s="164" t="str">
        <f t="shared" si="202"/>
        <v>1-0.00268363743466562i</v>
      </c>
      <c r="M726" s="164" t="str">
        <f t="shared" si="219"/>
        <v>1.00002139083035+0.00528719725078215i</v>
      </c>
      <c r="N726" s="164" t="str">
        <f t="shared" si="203"/>
        <v>1+59.4884899337912i</v>
      </c>
      <c r="O726" s="164" t="str">
        <f t="shared" si="204"/>
        <v>0.979984538856789+0.101426177240417i</v>
      </c>
      <c r="P726" s="164" t="str">
        <f t="shared" si="220"/>
        <v>-5.05370558493268+58.3992265522935i</v>
      </c>
      <c r="Q726" s="164" t="str">
        <f t="shared" si="205"/>
        <v>-0.12037658444564-1.48223369395516i</v>
      </c>
      <c r="R726" s="164" t="str">
        <f t="shared" si="206"/>
        <v>280-17.5108082257155i</v>
      </c>
      <c r="S726" s="164" t="str">
        <f t="shared" si="207"/>
        <v>-57785.6671448614i</v>
      </c>
      <c r="T726" s="164" t="str">
        <f t="shared" si="216"/>
        <v>279.823814188198-18.8609768899942i</v>
      </c>
      <c r="U726" s="164" t="str">
        <f t="shared" si="208"/>
        <v>-0.496815127018209+0.0334868519195718i</v>
      </c>
    </row>
    <row r="727" spans="2:21" x14ac:dyDescent="0.2">
      <c r="B727" s="164">
        <f t="shared" si="217"/>
        <v>4.4449999999999266</v>
      </c>
      <c r="C727" s="164">
        <f t="shared" si="218"/>
        <v>27861.211686293005</v>
      </c>
      <c r="D727" s="164">
        <f t="shared" si="209"/>
        <v>27.861211686293004</v>
      </c>
      <c r="E727" s="164">
        <f t="shared" si="210"/>
        <v>3.3499351509866706</v>
      </c>
      <c r="F727" s="164">
        <f t="shared" si="211"/>
        <v>-94.721238528832416</v>
      </c>
      <c r="G727" s="164">
        <f t="shared" si="212"/>
        <v>-6.0568052550424643</v>
      </c>
      <c r="H727" s="164">
        <f t="shared" si="213"/>
        <v>176.18156743188183</v>
      </c>
      <c r="I727" s="164">
        <f t="shared" si="214"/>
        <v>-2.7068701040557936</v>
      </c>
      <c r="J727" s="164">
        <f t="shared" si="215"/>
        <v>81.460328903049415</v>
      </c>
      <c r="K727" s="164" t="str">
        <f t="shared" si="201"/>
        <v>1+0.00806313260110113i</v>
      </c>
      <c r="L727" s="164" t="str">
        <f t="shared" si="202"/>
        <v>1-0.00271471249159048i</v>
      </c>
      <c r="M727" s="164" t="str">
        <f t="shared" si="219"/>
        <v>1.00002188908679+0.00534842010951065i</v>
      </c>
      <c r="N727" s="164" t="str">
        <f t="shared" si="203"/>
        <v>1+60.17733418197i</v>
      </c>
      <c r="O727" s="164" t="str">
        <f t="shared" si="204"/>
        <v>0.979518318874885+0.102600637020529i</v>
      </c>
      <c r="P727" s="164" t="str">
        <f t="shared" si="220"/>
        <v>-5.19471450239249+59.0474018493159i</v>
      </c>
      <c r="Q727" s="164" t="str">
        <f t="shared" si="205"/>
        <v>-0.121042666804791-1.46561758415611i</v>
      </c>
      <c r="R727" s="164" t="str">
        <f t="shared" si="206"/>
        <v>280-17.3103636614753i</v>
      </c>
      <c r="S727" s="164" t="str">
        <f t="shared" si="207"/>
        <v>-57124.2000828685i</v>
      </c>
      <c r="T727" s="164" t="str">
        <f t="shared" si="216"/>
        <v>279.823661251342-18.6762879405214i</v>
      </c>
      <c r="U727" s="164" t="str">
        <f t="shared" si="208"/>
        <v>-0.496814855485409+0.0331589446463564i</v>
      </c>
    </row>
    <row r="728" spans="2:21" x14ac:dyDescent="0.2">
      <c r="B728" s="164">
        <f t="shared" si="217"/>
        <v>4.4499999999999265</v>
      </c>
      <c r="C728" s="164">
        <f t="shared" si="218"/>
        <v>28183.829312639784</v>
      </c>
      <c r="D728" s="164">
        <f t="shared" si="209"/>
        <v>28.183829312639784</v>
      </c>
      <c r="E728" s="164">
        <f t="shared" si="210"/>
        <v>3.2530565822399558</v>
      </c>
      <c r="F728" s="164">
        <f t="shared" si="211"/>
        <v>-94.800243011109004</v>
      </c>
      <c r="G728" s="164">
        <f t="shared" si="212"/>
        <v>-6.0571840998925541</v>
      </c>
      <c r="H728" s="164">
        <f t="shared" si="213"/>
        <v>176.21871089622911</v>
      </c>
      <c r="I728" s="164">
        <f t="shared" si="214"/>
        <v>-2.8041275176525984</v>
      </c>
      <c r="J728" s="164">
        <f t="shared" si="215"/>
        <v>81.418467885120108</v>
      </c>
      <c r="K728" s="164" t="str">
        <f t="shared" si="201"/>
        <v>1+0.00815649927624707i</v>
      </c>
      <c r="L728" s="164" t="str">
        <f t="shared" si="202"/>
        <v>1-0.00274614738071563i</v>
      </c>
      <c r="M728" s="164" t="str">
        <f t="shared" si="219"/>
        <v>1.00002239894912+0.00541035189553144i</v>
      </c>
      <c r="N728" s="164" t="str">
        <f t="shared" si="203"/>
        <v>1+60.8741548706127i</v>
      </c>
      <c r="O728" s="164" t="str">
        <f t="shared" si="204"/>
        <v>0.97904123923454+0.103788696403945i</v>
      </c>
      <c r="P728" s="164" t="str">
        <f t="shared" si="220"/>
        <v>-5.33900793947821+59.7020967182839i</v>
      </c>
      <c r="Q728" s="164" t="str">
        <f t="shared" si="205"/>
        <v>-0.121698504848495-1.44919512817064i</v>
      </c>
      <c r="R728" s="164" t="str">
        <f t="shared" si="206"/>
        <v>280-17.1122135671884i</v>
      </c>
      <c r="S728" s="164" t="str">
        <f t="shared" si="207"/>
        <v>-56470.3047717216i</v>
      </c>
      <c r="T728" s="164" t="str">
        <f t="shared" si="216"/>
        <v>279.823504752301-18.4940744778723i</v>
      </c>
      <c r="U728" s="164" t="str">
        <f t="shared" si="208"/>
        <v>-0.496814577628104+0.0328354324933502i</v>
      </c>
    </row>
    <row r="729" spans="2:21" x14ac:dyDescent="0.2">
      <c r="B729" s="164">
        <f t="shared" si="217"/>
        <v>4.4549999999999264</v>
      </c>
      <c r="C729" s="164">
        <f t="shared" si="218"/>
        <v>28510.182675034284</v>
      </c>
      <c r="D729" s="164">
        <f t="shared" si="209"/>
        <v>28.510182675034283</v>
      </c>
      <c r="E729" s="164">
        <f t="shared" si="210"/>
        <v>3.1562496241655191</v>
      </c>
      <c r="F729" s="164">
        <f t="shared" si="211"/>
        <v>-94.87999794480487</v>
      </c>
      <c r="G729" s="164">
        <f t="shared" si="212"/>
        <v>-6.057554464567195</v>
      </c>
      <c r="H729" s="164">
        <f t="shared" si="213"/>
        <v>176.25535774967798</v>
      </c>
      <c r="I729" s="164">
        <f t="shared" si="214"/>
        <v>-2.9013048404016759</v>
      </c>
      <c r="J729" s="164">
        <f t="shared" si="215"/>
        <v>81.375359804873113</v>
      </c>
      <c r="K729" s="164" t="str">
        <f t="shared" si="201"/>
        <v>1+0.00825094708653727i</v>
      </c>
      <c r="L729" s="164" t="str">
        <f t="shared" si="202"/>
        <v>1-0.00277794626870157i</v>
      </c>
      <c r="M729" s="164" t="str">
        <f t="shared" si="219"/>
        <v>1.00002292068767+0.0054730008178357i</v>
      </c>
      <c r="N729" s="164" t="str">
        <f t="shared" si="203"/>
        <v>1+61.579044362547i</v>
      </c>
      <c r="O729" s="164" t="str">
        <f t="shared" si="204"/>
        <v>0.978553046981816+0.104990512866649i</v>
      </c>
      <c r="P729" s="164" t="str">
        <f t="shared" si="220"/>
        <v>-5.48666240248012+60.3633520040654i</v>
      </c>
      <c r="Q729" s="164" t="str">
        <f t="shared" si="205"/>
        <v>-0.122344451696206-1.43296415611599i</v>
      </c>
      <c r="R729" s="164" t="str">
        <f t="shared" si="206"/>
        <v>280-16.9163316782745i</v>
      </c>
      <c r="S729" s="164" t="str">
        <f t="shared" si="207"/>
        <v>-55823.8945383061i</v>
      </c>
      <c r="T729" s="164" t="str">
        <f t="shared" si="216"/>
        <v>279.823344608113-18.3143123486229i</v>
      </c>
      <c r="U729" s="164" t="str">
        <f t="shared" si="208"/>
        <v>-0.496814293298998+0.0325162725771894i</v>
      </c>
    </row>
    <row r="730" spans="2:21" x14ac:dyDescent="0.2">
      <c r="B730" s="164">
        <f t="shared" si="217"/>
        <v>4.4599999999999262</v>
      </c>
      <c r="C730" s="164">
        <f t="shared" si="218"/>
        <v>28840.315031261194</v>
      </c>
      <c r="D730" s="164">
        <f t="shared" si="209"/>
        <v>28.840315031261195</v>
      </c>
      <c r="E730" s="164">
        <f t="shared" si="210"/>
        <v>3.0595159795584519</v>
      </c>
      <c r="F730" s="164">
        <f t="shared" si="211"/>
        <v>-94.960518019471337</v>
      </c>
      <c r="G730" s="164">
        <f t="shared" si="212"/>
        <v>-6.0579165432908066</v>
      </c>
      <c r="H730" s="164">
        <f t="shared" si="213"/>
        <v>176.29151269458396</v>
      </c>
      <c r="I730" s="164">
        <f t="shared" si="214"/>
        <v>-2.9984005637323548</v>
      </c>
      <c r="J730" s="164">
        <f t="shared" si="215"/>
        <v>81.33099467511262</v>
      </c>
      <c r="K730" s="164" t="str">
        <f t="shared" si="201"/>
        <v>1+0.00834648855092667i</v>
      </c>
      <c r="L730" s="164" t="str">
        <f t="shared" si="202"/>
        <v>1-0.00281011337045645i</v>
      </c>
      <c r="M730" s="164" t="str">
        <f t="shared" si="219"/>
        <v>1.00002345457907+0.00553637518047022i</v>
      </c>
      <c r="N730" s="164" t="str">
        <f t="shared" si="203"/>
        <v>1+62.2920960901113i</v>
      </c>
      <c r="O730" s="164" t="str">
        <f t="shared" si="204"/>
        <v>0.978053483270718+0.106206245708112i</v>
      </c>
      <c r="P730" s="164" t="str">
        <f t="shared" si="220"/>
        <v>-5.63775617974897+61.0312078068757i</v>
      </c>
      <c r="Q730" s="164" t="str">
        <f t="shared" si="205"/>
        <v>-0.122980855523248-1.41692252268163i</v>
      </c>
      <c r="R730" s="164" t="str">
        <f t="shared" si="206"/>
        <v>280-16.7226920308015i</v>
      </c>
      <c r="S730" s="164" t="str">
        <f t="shared" si="207"/>
        <v>-55184.883701645i</v>
      </c>
      <c r="T730" s="164" t="str">
        <f t="shared" si="216"/>
        <v>279.823180733876-18.1369777242278i</v>
      </c>
      <c r="U730" s="164" t="str">
        <f t="shared" si="208"/>
        <v>-0.49681400234735+0.0322014225913182i</v>
      </c>
    </row>
    <row r="731" spans="2:21" x14ac:dyDescent="0.2">
      <c r="B731" s="164">
        <f t="shared" si="217"/>
        <v>4.4649999999999261</v>
      </c>
      <c r="C731" s="164">
        <f t="shared" si="218"/>
        <v>29174.270140006745</v>
      </c>
      <c r="D731" s="164">
        <f t="shared" si="209"/>
        <v>29.174270140006744</v>
      </c>
      <c r="E731" s="164">
        <f t="shared" si="210"/>
        <v>2.9628573904163376</v>
      </c>
      <c r="F731" s="164">
        <f t="shared" si="211"/>
        <v>-95.041818177711036</v>
      </c>
      <c r="G731" s="164">
        <f t="shared" si="212"/>
        <v>-6.0582705259905136</v>
      </c>
      <c r="H731" s="164">
        <f t="shared" si="213"/>
        <v>176.32718037333609</v>
      </c>
      <c r="I731" s="164">
        <f t="shared" si="214"/>
        <v>-3.0954131355741761</v>
      </c>
      <c r="J731" s="164">
        <f t="shared" si="215"/>
        <v>81.285362195625055</v>
      </c>
      <c r="K731" s="164" t="str">
        <f t="shared" si="201"/>
        <v>1+0.00844313633333289i</v>
      </c>
      <c r="L731" s="164" t="str">
        <f t="shared" si="202"/>
        <v>1-0.00284265294969478i</v>
      </c>
      <c r="M731" s="164" t="str">
        <f t="shared" si="219"/>
        <v>1.0000240009064+0.00560048338363811i</v>
      </c>
      <c r="N731" s="164" t="str">
        <f t="shared" si="203"/>
        <v>1+63.01340456754i</v>
      </c>
      <c r="O731" s="164" t="str">
        <f t="shared" si="204"/>
        <v>0.977542283225954+0.107436056072404i</v>
      </c>
      <c r="P731" s="164" t="str">
        <f t="shared" si="220"/>
        <v>-5.79236938320535+61.7057034308662i</v>
      </c>
      <c r="Q731" s="164" t="str">
        <f t="shared" si="205"/>
        <v>-0.12360805975776-1.40106810684669i</v>
      </c>
      <c r="R731" s="164" t="str">
        <f t="shared" si="206"/>
        <v>280-16.5312689580438i</v>
      </c>
      <c r="S731" s="164" t="str">
        <f t="shared" si="207"/>
        <v>-54553.1875615446i</v>
      </c>
      <c r="T731" s="164" t="str">
        <f t="shared" si="216"/>
        <v>279.823013042716-17.96204709786i</v>
      </c>
      <c r="U731" s="164" t="str">
        <f t="shared" si="208"/>
        <v>-0.496813704618919+0.0318908408003779i</v>
      </c>
    </row>
    <row r="732" spans="2:21" x14ac:dyDescent="0.2">
      <c r="B732" s="164">
        <f t="shared" si="217"/>
        <v>4.469999999999926</v>
      </c>
      <c r="C732" s="164">
        <f t="shared" si="218"/>
        <v>29512.092266658874</v>
      </c>
      <c r="D732" s="164">
        <f t="shared" si="209"/>
        <v>29.512092266658875</v>
      </c>
      <c r="E732" s="164">
        <f t="shared" si="210"/>
        <v>2.8662756388684993</v>
      </c>
      <c r="F732" s="164">
        <f t="shared" si="211"/>
        <v>-95.123913622885226</v>
      </c>
      <c r="G732" s="164">
        <f t="shared" si="212"/>
        <v>-6.0586165983926978</v>
      </c>
      <c r="H732" s="164">
        <f t="shared" si="213"/>
        <v>176.36236536879676</v>
      </c>
      <c r="I732" s="164">
        <f t="shared" si="214"/>
        <v>-3.1923409595241985</v>
      </c>
      <c r="J732" s="164">
        <f t="shared" si="215"/>
        <v>81.238451745911533</v>
      </c>
      <c r="K732" s="164" t="str">
        <f t="shared" si="201"/>
        <v>1+0.00854090324431481i</v>
      </c>
      <c r="L732" s="164" t="str">
        <f t="shared" si="202"/>
        <v>1-0.00287556931950254i</v>
      </c>
      <c r="M732" s="164" t="str">
        <f t="shared" si="219"/>
        <v>1.00002455995933+0.00566533392481227i</v>
      </c>
      <c r="N732" s="164" t="str">
        <f t="shared" si="203"/>
        <v>1+63.7430654034903i</v>
      </c>
      <c r="O732" s="164" t="str">
        <f t="shared" si="204"/>
        <v>0.977019175802492+0.108680106969558i</v>
      </c>
      <c r="P732" s="164" t="str">
        <f t="shared" si="220"/>
        <v>-5.95058399081637+62.386877330612i</v>
      </c>
      <c r="Q732" s="164" t="str">
        <f t="shared" si="205"/>
        <v>-0.124226403275831-1.3853988115993i</v>
      </c>
      <c r="R732" s="164" t="str">
        <f t="shared" si="206"/>
        <v>280-16.3420370870804i</v>
      </c>
      <c r="S732" s="164" t="str">
        <f t="shared" si="207"/>
        <v>-53928.7223873652i</v>
      </c>
      <c r="T732" s="164" t="str">
        <f t="shared" si="216"/>
        <v>279.822841445736-17.7894972812934i</v>
      </c>
      <c r="U732" s="164" t="str">
        <f t="shared" si="208"/>
        <v>-0.496813399955874+0.0315844860346722i</v>
      </c>
    </row>
    <row r="733" spans="2:21" x14ac:dyDescent="0.2">
      <c r="B733" s="164">
        <f t="shared" si="217"/>
        <v>4.4749999999999259</v>
      </c>
      <c r="C733" s="164">
        <f t="shared" si="218"/>
        <v>29853.826189174553</v>
      </c>
      <c r="D733" s="164">
        <f t="shared" si="209"/>
        <v>29.853826189174555</v>
      </c>
      <c r="E733" s="164">
        <f t="shared" si="210"/>
        <v>2.7697725481258502</v>
      </c>
      <c r="F733" s="164">
        <f t="shared" si="211"/>
        <v>-95.206819827080452</v>
      </c>
      <c r="G733" s="164">
        <f t="shared" si="212"/>
        <v>-6.0589549421175697</v>
      </c>
      <c r="H733" s="164">
        <f t="shared" si="213"/>
        <v>176.39707220473935</v>
      </c>
      <c r="I733" s="164">
        <f t="shared" si="214"/>
        <v>-3.2891823939917195</v>
      </c>
      <c r="J733" s="164">
        <f t="shared" si="215"/>
        <v>81.190252377658894</v>
      </c>
      <c r="K733" s="164" t="str">
        <f t="shared" si="201"/>
        <v>1+0.00863980224277057i</v>
      </c>
      <c r="L733" s="164" t="str">
        <f t="shared" si="202"/>
        <v>1-0.00290886684290888i</v>
      </c>
      <c r="M733" s="164" t="str">
        <f t="shared" si="219"/>
        <v>1.00002513203427+0.00573093539986169i</v>
      </c>
      <c r="N733" s="164" t="str">
        <f t="shared" si="203"/>
        <v>1+64.4811753137157i</v>
      </c>
      <c r="O733" s="164" t="str">
        <f t="shared" si="204"/>
        <v>0.976483883641854+0.109938563297173i</v>
      </c>
      <c r="P733" s="164" t="str">
        <f t="shared" si="220"/>
        <v>-6.11248389006119+63.0747670554255i</v>
      </c>
      <c r="Q733" s="164" t="str">
        <f t="shared" si="205"/>
        <v>-0.124836220594894-1.36991256365775i</v>
      </c>
      <c r="R733" s="164" t="str">
        <f t="shared" si="206"/>
        <v>280-16.1549713354318i</v>
      </c>
      <c r="S733" s="164" t="str">
        <f t="shared" si="207"/>
        <v>-53311.4054069247i</v>
      </c>
      <c r="T733" s="164" t="str">
        <f t="shared" si="216"/>
        <v>279.822665851965-17.6193054018283i</v>
      </c>
      <c r="U733" s="164" t="str">
        <f t="shared" si="208"/>
        <v>-0.496813088196698+0.0312823176847081i</v>
      </c>
    </row>
    <row r="734" spans="2:21" x14ac:dyDescent="0.2">
      <c r="B734" s="164">
        <f t="shared" si="217"/>
        <v>4.4799999999999258</v>
      </c>
      <c r="C734" s="164">
        <f t="shared" si="218"/>
        <v>30199.517204015006</v>
      </c>
      <c r="D734" s="164">
        <f t="shared" si="209"/>
        <v>30.199517204015006</v>
      </c>
      <c r="E734" s="164">
        <f t="shared" si="210"/>
        <v>2.6733499834527183</v>
      </c>
      <c r="F734" s="164">
        <f t="shared" si="211"/>
        <v>-95.290552539346905</v>
      </c>
      <c r="G734" s="164">
        <f t="shared" si="212"/>
        <v>-6.0592857347711266</v>
      </c>
      <c r="H734" s="164">
        <f t="shared" si="213"/>
        <v>176.43130534628435</v>
      </c>
      <c r="I734" s="164">
        <f t="shared" si="214"/>
        <v>-3.3859357513184083</v>
      </c>
      <c r="J734" s="164">
        <f t="shared" si="215"/>
        <v>81.140752806937442</v>
      </c>
      <c r="K734" s="164" t="str">
        <f t="shared" si="201"/>
        <v>1+0.00873984643765529i</v>
      </c>
      <c r="L734" s="164" t="str">
        <f t="shared" si="202"/>
        <v>1-0.00294254993346448i</v>
      </c>
      <c r="M734" s="164" t="str">
        <f t="shared" si="219"/>
        <v>1.00002571743455+0.00579729650419081i</v>
      </c>
      <c r="N734" s="164" t="str">
        <f t="shared" si="203"/>
        <v>1+65.2278321338853i</v>
      </c>
      <c r="O734" s="164" t="str">
        <f t="shared" si="204"/>
        <v>0.975936122925051+0.111211591862272i</v>
      </c>
      <c r="P734" s="164" t="str">
        <f t="shared" si="220"/>
        <v>-6.27815492240939+63.7694091914124i</v>
      </c>
      <c r="Q734" s="164" t="str">
        <f t="shared" si="205"/>
        <v>-0.125437842065574-1.35460731319357i</v>
      </c>
      <c r="R734" s="164" t="str">
        <f t="shared" si="206"/>
        <v>280-15.9700469077352i</v>
      </c>
      <c r="S734" s="164" t="str">
        <f t="shared" si="207"/>
        <v>-52701.1547955263i</v>
      </c>
      <c r="T734" s="164" t="str">
        <f t="shared" si="216"/>
        <v>279.82248616832-17.4514488992572i</v>
      </c>
      <c r="U734" s="164" t="str">
        <f t="shared" si="208"/>
        <v>-0.496812769176127+0.030984295695809i</v>
      </c>
    </row>
    <row r="735" spans="2:21" x14ac:dyDescent="0.2">
      <c r="B735" s="164">
        <f t="shared" si="217"/>
        <v>4.4849999999999257</v>
      </c>
      <c r="C735" s="164">
        <f t="shared" si="218"/>
        <v>30549.211132149914</v>
      </c>
      <c r="D735" s="164">
        <f t="shared" si="209"/>
        <v>30.549211132149914</v>
      </c>
      <c r="E735" s="164">
        <f t="shared" si="210"/>
        <v>2.5770098531595038</v>
      </c>
      <c r="F735" s="164">
        <f t="shared" si="211"/>
        <v>-95.37512779421931</v>
      </c>
      <c r="G735" s="164">
        <f t="shared" si="212"/>
        <v>-6.0596091500360352</v>
      </c>
      <c r="H735" s="164">
        <f t="shared" si="213"/>
        <v>176.46506920033235</v>
      </c>
      <c r="I735" s="164">
        <f t="shared" si="214"/>
        <v>-3.4825992968765314</v>
      </c>
      <c r="J735" s="164">
        <f t="shared" si="215"/>
        <v>81.089941406113041</v>
      </c>
      <c r="K735" s="164" t="str">
        <f t="shared" si="201"/>
        <v>1+0.00884104908971865i</v>
      </c>
      <c r="L735" s="164" t="str">
        <f t="shared" si="202"/>
        <v>1-0.0029766230558265i</v>
      </c>
      <c r="M735" s="164" t="str">
        <f t="shared" si="219"/>
        <v>1.00002631647056+0.00586442603389215i</v>
      </c>
      <c r="N735" s="164" t="str">
        <f t="shared" si="203"/>
        <v>1+65.9831348325519i</v>
      </c>
      <c r="O735" s="164" t="str">
        <f t="shared" si="204"/>
        <v>0.975375603222099+0.112499361403411i</v>
      </c>
      <c r="P735" s="164" t="str">
        <f t="shared" si="220"/>
        <v>-6.44768492883515+64.4708393011888i</v>
      </c>
      <c r="Q735" s="164" t="str">
        <f t="shared" si="205"/>
        <v>-0.126031594062096-1.3394810335562i</v>
      </c>
      <c r="R735" s="164" t="str">
        <f t="shared" si="206"/>
        <v>280-15.7872392924581i</v>
      </c>
      <c r="S735" s="164" t="str">
        <f t="shared" si="207"/>
        <v>-52097.889665112i</v>
      </c>
      <c r="T735" s="164" t="str">
        <f t="shared" si="216"/>
        <v>279.822302299543-17.2859055228732i</v>
      </c>
      <c r="U735" s="164" t="str">
        <f t="shared" si="208"/>
        <v>-0.496812442725035+0.0306903805628035i</v>
      </c>
    </row>
    <row r="736" spans="2:21" x14ac:dyDescent="0.2">
      <c r="B736" s="164">
        <f t="shared" si="217"/>
        <v>4.4899999999999256</v>
      </c>
      <c r="C736" s="164">
        <f t="shared" si="218"/>
        <v>30902.954325130628</v>
      </c>
      <c r="D736" s="164">
        <f t="shared" si="209"/>
        <v>30.902954325130629</v>
      </c>
      <c r="E736" s="164">
        <f t="shared" si="210"/>
        <v>2.4807541096171031</v>
      </c>
      <c r="F736" s="164">
        <f t="shared" si="211"/>
        <v>-95.460561920530893</v>
      </c>
      <c r="G736" s="164">
        <f t="shared" si="212"/>
        <v>-6.0599253577598002</v>
      </c>
      <c r="H736" s="164">
        <f t="shared" si="213"/>
        <v>176.49836811599522</v>
      </c>
      <c r="I736" s="164">
        <f t="shared" si="214"/>
        <v>-3.5791712481426972</v>
      </c>
      <c r="J736" s="164">
        <f t="shared" si="215"/>
        <v>81.037806195464327</v>
      </c>
      <c r="K736" s="164" t="str">
        <f t="shared" si="201"/>
        <v>1+0.00894342361326257i</v>
      </c>
      <c r="L736" s="164" t="str">
        <f t="shared" si="202"/>
        <v>1-0.0030110907263504i</v>
      </c>
      <c r="M736" s="164" t="str">
        <f t="shared" si="219"/>
        <v>1.0000269294599+0.00593233288691217i</v>
      </c>
      <c r="N736" s="164" t="str">
        <f t="shared" si="203"/>
        <v>1+66.7471835242702i</v>
      </c>
      <c r="O736" s="164" t="str">
        <f t="shared" si="204"/>
        <v>0.974802027338033+0.11380204261305i</v>
      </c>
      <c r="P736" s="164" t="str">
        <f t="shared" si="220"/>
        <v>-6.62116379639203+65.1790918611754i</v>
      </c>
      <c r="Q736" s="164" t="str">
        <f t="shared" si="205"/>
        <v>-0.126617799171376-1.32453172099928i</v>
      </c>
      <c r="R736" s="164" t="str">
        <f t="shared" si="206"/>
        <v>280-15.6065242586491i</v>
      </c>
      <c r="S736" s="164" t="str">
        <f t="shared" si="207"/>
        <v>-51501.530053542i</v>
      </c>
      <c r="T736" s="164" t="str">
        <f t="shared" si="216"/>
        <v>279.822114148162-17.1226533285188i</v>
      </c>
      <c r="U736" s="164" t="str">
        <f t="shared" si="208"/>
        <v>-0.496812108670364+0.0304005333247852i</v>
      </c>
    </row>
    <row r="737" spans="2:21" x14ac:dyDescent="0.2">
      <c r="B737" s="164">
        <f t="shared" si="217"/>
        <v>4.4949999999999255</v>
      </c>
      <c r="C737" s="164">
        <f t="shared" si="218"/>
        <v>31260.793671234209</v>
      </c>
      <c r="D737" s="164">
        <f t="shared" si="209"/>
        <v>31.260793671234207</v>
      </c>
      <c r="E737" s="164">
        <f t="shared" si="210"/>
        <v>2.3845847502959741</v>
      </c>
      <c r="F737" s="164">
        <f t="shared" si="211"/>
        <v>-95.546871550531819</v>
      </c>
      <c r="G737" s="164">
        <f t="shared" si="212"/>
        <v>-6.0602345240415447</v>
      </c>
      <c r="H737" s="164">
        <f t="shared" si="213"/>
        <v>176.53120638502449</v>
      </c>
      <c r="I737" s="164">
        <f t="shared" si="214"/>
        <v>-3.6756497737455707</v>
      </c>
      <c r="J737" s="164">
        <f t="shared" si="215"/>
        <v>80.984334834492671</v>
      </c>
      <c r="K737" s="164" t="str">
        <f t="shared" si="201"/>
        <v>1+0.00904698357791924i</v>
      </c>
      <c r="L737" s="164" t="str">
        <f t="shared" si="202"/>
        <v>1-0.00304595751368858i</v>
      </c>
      <c r="M737" s="164" t="str">
        <f t="shared" si="219"/>
        <v>1.00002755672761+0.00600102606423066i</v>
      </c>
      <c r="N737" s="164" t="str">
        <f t="shared" si="203"/>
        <v>1+67.5200794828665i</v>
      </c>
      <c r="O737" s="164" t="str">
        <f t="shared" si="204"/>
        <v>0.974215091155327+0.115119808160171i</v>
      </c>
      <c r="P737" s="164" t="str">
        <f t="shared" si="220"/>
        <v>-6.79868350587176+65.8942001963759i</v>
      </c>
      <c r="Q737" s="164" t="str">
        <f t="shared" si="205"/>
        <v>-0.127196776380951-1.30975739440886i</v>
      </c>
      <c r="R737" s="164" t="str">
        <f t="shared" si="206"/>
        <v>280-15.4278778527262i</v>
      </c>
      <c r="S737" s="164" t="str">
        <f t="shared" si="207"/>
        <v>-50911.9969139965i</v>
      </c>
      <c r="T737" s="164" t="str">
        <f t="shared" si="216"/>
        <v>279.821921614434-16.961670675675i</v>
      </c>
      <c r="U737" s="164" t="str">
        <f t="shared" si="208"/>
        <v>-0.496811766835024+0.030114715559945i</v>
      </c>
    </row>
    <row r="738" spans="2:21" x14ac:dyDescent="0.2">
      <c r="B738" s="164">
        <f t="shared" si="217"/>
        <v>4.4999999999999254</v>
      </c>
      <c r="C738" s="164">
        <f t="shared" si="218"/>
        <v>31622.77660167839</v>
      </c>
      <c r="D738" s="164">
        <f t="shared" si="209"/>
        <v>31.622776601678389</v>
      </c>
      <c r="E738" s="164">
        <f t="shared" si="210"/>
        <v>2.2885038188246316</v>
      </c>
      <c r="F738" s="164">
        <f t="shared" si="211"/>
        <v>-95.634073629327816</v>
      </c>
      <c r="G738" s="164">
        <f t="shared" si="212"/>
        <v>-6.0605368113167</v>
      </c>
      <c r="H738" s="164">
        <f t="shared" si="213"/>
        <v>176.5635882422371</v>
      </c>
      <c r="I738" s="164">
        <f t="shared" si="214"/>
        <v>-3.7720329924920684</v>
      </c>
      <c r="J738" s="164">
        <f t="shared" si="215"/>
        <v>80.929514612909287</v>
      </c>
      <c r="K738" s="164" t="str">
        <f t="shared" si="201"/>
        <v>1+0.0091517427104498i</v>
      </c>
      <c r="L738" s="164" t="str">
        <f t="shared" si="202"/>
        <v>1-0.00308122803939593i</v>
      </c>
      <c r="M738" s="164" t="str">
        <f t="shared" si="219"/>
        <v>1.00002819860625+0.00607051467105387i</v>
      </c>
      <c r="N738" s="164" t="str">
        <f t="shared" si="203"/>
        <v>1+68.3019251548631i</v>
      </c>
      <c r="O738" s="164" t="str">
        <f t="shared" si="204"/>
        <v>0.973614483472649+0.11645283271317i</v>
      </c>
      <c r="P738" s="164" t="str">
        <f t="shared" si="220"/>
        <v>-6.98033818057408+66.6161964125527i</v>
      </c>
      <c r="Q738" s="164" t="str">
        <f t="shared" si="205"/>
        <v>-0.127768841265875-1.29515609503258i</v>
      </c>
      <c r="R738" s="164" t="str">
        <f t="shared" si="206"/>
        <v>280-15.2512763953017i</v>
      </c>
      <c r="S738" s="164" t="str">
        <f t="shared" si="207"/>
        <v>-50329.2121044957i</v>
      </c>
      <c r="T738" s="164" t="str">
        <f t="shared" si="216"/>
        <v>279.821724596294-16.8029362245914i</v>
      </c>
      <c r="U738" s="164" t="str">
        <f t="shared" si="208"/>
        <v>-0.496811417037805+0.0298328893804755i</v>
      </c>
    </row>
    <row r="739" spans="2:21" x14ac:dyDescent="0.2">
      <c r="B739" s="164">
        <f t="shared" si="217"/>
        <v>4.5049999999999253</v>
      </c>
      <c r="C739" s="164">
        <f t="shared" si="218"/>
        <v>31988.951096908513</v>
      </c>
      <c r="D739" s="164">
        <f t="shared" si="209"/>
        <v>31.988951096908512</v>
      </c>
      <c r="E739" s="164">
        <f t="shared" si="210"/>
        <v>2.1925134060752534</v>
      </c>
      <c r="F739" s="164">
        <f t="shared" si="211"/>
        <v>-95.722185424647449</v>
      </c>
      <c r="G739" s="164">
        <f t="shared" si="212"/>
        <v>-6.0608323784401623</v>
      </c>
      <c r="H739" s="164">
        <f t="shared" si="213"/>
        <v>176.59551786593838</v>
      </c>
      <c r="I739" s="164">
        <f t="shared" si="214"/>
        <v>-3.868318972364909</v>
      </c>
      <c r="J739" s="164">
        <f t="shared" si="215"/>
        <v>80.873332441290927</v>
      </c>
      <c r="K739" s="164" t="str">
        <f t="shared" si="201"/>
        <v>1+0.00925771489656382i</v>
      </c>
      <c r="L739" s="164" t="str">
        <f t="shared" si="202"/>
        <v>1-0.00311690697854243i</v>
      </c>
      <c r="M739" s="164" t="str">
        <f t="shared" si="219"/>
        <v>1.00002885543617+0.00614080791802139i</v>
      </c>
      <c r="N739" s="164" t="str">
        <f t="shared" si="203"/>
        <v>1+69.0928241730568i</v>
      </c>
      <c r="O739" s="164" t="str">
        <f t="shared" si="204"/>
        <v>0.972999885839853+0.117801292963008i</v>
      </c>
      <c r="P739" s="164" t="str">
        <f t="shared" si="220"/>
        <v>-7.16622413621201+67.3451113257003i</v>
      </c>
      <c r="Q739" s="164" t="str">
        <f t="shared" si="205"/>
        <v>-0.128334306174725-1.28072588621086i</v>
      </c>
      <c r="R739" s="164" t="str">
        <f t="shared" si="206"/>
        <v>280-15.0766964780438i</v>
      </c>
      <c r="S739" s="164" t="str">
        <f t="shared" si="207"/>
        <v>-49753.0983775446i</v>
      </c>
      <c r="T739" s="164" t="str">
        <f t="shared" si="216"/>
        <v>279.8215229893-16.6464289334557i</v>
      </c>
      <c r="U739" s="164" t="str">
        <f t="shared" si="208"/>
        <v>-0.496811059093272+0.0295550174275452i</v>
      </c>
    </row>
    <row r="740" spans="2:21" x14ac:dyDescent="0.2">
      <c r="B740" s="164">
        <f t="shared" si="217"/>
        <v>4.5099999999999252</v>
      </c>
      <c r="C740" s="164">
        <f t="shared" si="218"/>
        <v>32359.365692957294</v>
      </c>
      <c r="D740" s="164">
        <f t="shared" si="209"/>
        <v>32.35936569295729</v>
      </c>
      <c r="E740" s="164">
        <f t="shared" si="210"/>
        <v>2.0966156512701568</v>
      </c>
      <c r="F740" s="164">
        <f t="shared" si="211"/>
        <v>-95.811224536955393</v>
      </c>
      <c r="G740" s="164">
        <f t="shared" si="212"/>
        <v>-6.0611213807674469</v>
      </c>
      <c r="H740" s="164">
        <f t="shared" si="213"/>
        <v>176.62699937834222</v>
      </c>
      <c r="I740" s="164">
        <f t="shared" si="214"/>
        <v>-3.9645057294972901</v>
      </c>
      <c r="J740" s="164">
        <f t="shared" si="215"/>
        <v>80.815774841386826</v>
      </c>
      <c r="K740" s="164" t="str">
        <f t="shared" si="201"/>
        <v>1+0.00936491418275976i</v>
      </c>
      <c r="L740" s="164" t="str">
        <f t="shared" si="202"/>
        <v>1-0.00315299906033282i</v>
      </c>
      <c r="M740" s="164" t="str">
        <f t="shared" si="219"/>
        <v>1.00002952756562+0.00621191512242694i</v>
      </c>
      <c r="N740" s="164" t="str">
        <f t="shared" si="203"/>
        <v>1+69.8928813702559i</v>
      </c>
      <c r="O740" s="164" t="str">
        <f t="shared" si="204"/>
        <v>0.972370972389141+0.11916536764663i</v>
      </c>
      <c r="P740" s="164" t="str">
        <f t="shared" si="220"/>
        <v>-7.3564399319797+68.0809743887212i</v>
      </c>
      <c r="Q740" s="164" t="str">
        <f t="shared" si="205"/>
        <v>-0.128893480414839-1.266464853109i</v>
      </c>
      <c r="R740" s="164" t="str">
        <f t="shared" si="206"/>
        <v>280-14.9041149605736i</v>
      </c>
      <c r="S740" s="164" t="str">
        <f t="shared" si="207"/>
        <v>-49183.579369893i</v>
      </c>
      <c r="T740" s="164" t="str">
        <f t="shared" si="216"/>
        <v>279.821316686575-16.4921280556019i</v>
      </c>
      <c r="U740" s="164" t="str">
        <f t="shared" si="208"/>
        <v>-0.496810692811672+0.0292810628663427i</v>
      </c>
    </row>
    <row r="741" spans="2:21" x14ac:dyDescent="0.2">
      <c r="B741" s="164">
        <f t="shared" si="217"/>
        <v>4.5149999999999251</v>
      </c>
      <c r="C741" s="164">
        <f t="shared" si="218"/>
        <v>32734.06948787822</v>
      </c>
      <c r="D741" s="164">
        <f t="shared" si="209"/>
        <v>32.734069487878223</v>
      </c>
      <c r="E741" s="164">
        <f t="shared" si="210"/>
        <v>2.0008127431142571</v>
      </c>
      <c r="F741" s="164">
        <f t="shared" si="211"/>
        <v>-95.901208909923994</v>
      </c>
      <c r="G741" s="164">
        <f t="shared" si="212"/>
        <v>-6.0614039702341058</v>
      </c>
      <c r="H741" s="164">
        <f t="shared" si="213"/>
        <v>176.65803684598822</v>
      </c>
      <c r="I741" s="164">
        <f t="shared" si="214"/>
        <v>-4.0605912271198488</v>
      </c>
      <c r="J741" s="164">
        <f t="shared" si="215"/>
        <v>80.756827936064226</v>
      </c>
      <c r="K741" s="164" t="str">
        <f t="shared" si="201"/>
        <v>1+0.0094733547781869i</v>
      </c>
      <c r="L741" s="164" t="str">
        <f t="shared" si="202"/>
        <v>1-0.00318950906873345i</v>
      </c>
      <c r="M741" s="164" t="str">
        <f t="shared" si="219"/>
        <v>1.00003021535098+0.00628384570945345i</v>
      </c>
      <c r="N741" s="164" t="str">
        <f t="shared" si="203"/>
        <v>1+70.7022027931753i</v>
      </c>
      <c r="O741" s="164" t="str">
        <f t="shared" si="204"/>
        <v>0.971727409662277+0.120545237570658i</v>
      </c>
      <c r="P741" s="164" t="str">
        <f t="shared" si="220"/>
        <v>-7.55108642280988+68.8238136151999i</v>
      </c>
      <c r="Q741" s="164" t="str">
        <f t="shared" si="205"/>
        <v>-0.129446670436955-1.25237110245081i</v>
      </c>
      <c r="R741" s="164" t="str">
        <f t="shared" si="206"/>
        <v>280-14.7335089673978i</v>
      </c>
      <c r="S741" s="164" t="str">
        <f t="shared" si="207"/>
        <v>-48620.5795924128i</v>
      </c>
      <c r="T741" s="164" t="str">
        <f t="shared" si="216"/>
        <v>279.821105578759-16.3400131367591i</v>
      </c>
      <c r="U741" s="164" t="str">
        <f t="shared" si="208"/>
        <v>-0.496810317998839+0.029010989381191i</v>
      </c>
    </row>
    <row r="742" spans="2:21" x14ac:dyDescent="0.2">
      <c r="B742" s="164">
        <f t="shared" si="217"/>
        <v>4.519999999999925</v>
      </c>
      <c r="C742" s="164">
        <f t="shared" si="218"/>
        <v>33113.112148253444</v>
      </c>
      <c r="D742" s="164">
        <f t="shared" si="209"/>
        <v>33.113112148253443</v>
      </c>
      <c r="E742" s="164">
        <f t="shared" si="210"/>
        <v>1.9051069209511353</v>
      </c>
      <c r="F742" s="164">
        <f t="shared" si="211"/>
        <v>-95.992156841278657</v>
      </c>
      <c r="G742" s="164">
        <f t="shared" si="212"/>
        <v>-6.061680295433832</v>
      </c>
      <c r="H742" s="164">
        <f t="shared" si="213"/>
        <v>176.68863428015584</v>
      </c>
      <c r="I742" s="164">
        <f t="shared" si="214"/>
        <v>-4.1565733744826971</v>
      </c>
      <c r="J742" s="164">
        <f t="shared" si="215"/>
        <v>80.696477438877181</v>
      </c>
      <c r="K742" s="164" t="str">
        <f t="shared" ref="K742:K805" si="221">COMPLEX(1,2*PI()*C742*esr*Cout)</f>
        <v>1+0.00958305105652871i</v>
      </c>
      <c r="L742" s="164" t="str">
        <f t="shared" ref="L742:L805" si="222">COMPLEX(1,-2*PI()*C742*(1-Dmax)^2*Lout*10^-6/Req)</f>
        <v>1-0.00322644184310638i</v>
      </c>
      <c r="M742" s="164" t="str">
        <f t="shared" si="219"/>
        <v>1.00003091915691+0.00635660921342233i</v>
      </c>
      <c r="N742" s="164" t="str">
        <f t="shared" ref="N742:N805" si="223">COMPLEX(1,2*PI()*C742*(Rd+Rs+esr)*Req*Cout/(Req+Rd+Rs))</f>
        <v>1+71.520895716493i</v>
      </c>
      <c r="O742" s="164" t="str">
        <f t="shared" ref="O742:O805" si="224">IMSUM(COMPLEX(1,2*PI()*C742/(Qd*ws)),IMPRODUCT(COMPLEX(0,2*PI()*C742/ws),COMPLEX(0,2*PI()*C742/ws)))</f>
        <v>0.971068856433784+0.121941085635356i</v>
      </c>
      <c r="P742" s="164" t="str">
        <f t="shared" si="220"/>
        <v>-7.75026681284845+69.5736555001701i</v>
      </c>
      <c r="Q742" s="164" t="str">
        <f t="shared" ref="Q742:Q805" si="225">IMPRODUCT(Ap,IMDIV(M742,P742))</f>
        <v>-0.129994180019362-1.23844276225326i</v>
      </c>
      <c r="R742" s="164" t="str">
        <f t="shared" ref="R742:R805" si="226">IMSUM(Rz*10^3,IMDIV(1,COMPLEX(0,(2*PI()*C742*Cz*10^-9))))</f>
        <v>280-14.5648558848769i</v>
      </c>
      <c r="S742" s="164" t="str">
        <f t="shared" ref="S742:S805" si="227">IMDIV(1,COMPLEX(0,(2*PI()*C742*Cp*10^-12)))</f>
        <v>-48064.0244200936i</v>
      </c>
      <c r="T742" s="164" t="str">
        <f t="shared" si="216"/>
        <v>279.820889553938-16.1900640123374i</v>
      </c>
      <c r="U742" s="164" t="str">
        <f t="shared" ref="U742:U805" si="228">IMPRODUCT(-Rs*g/(Rs+Rd),T742)</f>
        <v>-0.496809934456076+0.0287447611707295i</v>
      </c>
    </row>
    <row r="743" spans="2:21" x14ac:dyDescent="0.2">
      <c r="B743" s="164">
        <f t="shared" si="217"/>
        <v>4.5249999999999249</v>
      </c>
      <c r="C743" s="164">
        <f t="shared" si="218"/>
        <v>33496.543915776972</v>
      </c>
      <c r="D743" s="164">
        <f t="shared" ref="D743:D806" si="229">C743/1000</f>
        <v>33.496543915776975</v>
      </c>
      <c r="E743" s="164">
        <f t="shared" ref="E743:E806" si="230">20*LOG(IMABS(Q743))</f>
        <v>1.8095004759453339</v>
      </c>
      <c r="F743" s="164">
        <f t="shared" ref="F743:F806" si="231">IF(180/PI()*IMARGUMENT(Q743)&gt;0,180/PI()*IMARGUMENT(Q743)-360,180/PI()*IMARGUMENT(Q743))</f>
        <v>-96.084086994032361</v>
      </c>
      <c r="G743" s="164">
        <f t="shared" ref="G743:G806" si="232">20*LOG(IMABS(U743))</f>
        <v>-6.0619505016942572</v>
      </c>
      <c r="H743" s="164">
        <f t="shared" ref="H743:H806" si="233">180/PI()*IMARGUMENT(U743)</f>
        <v>176.71879563727541</v>
      </c>
      <c r="I743" s="164">
        <f t="shared" ref="I743:I806" si="234">E743+G743</f>
        <v>-4.2524500257489235</v>
      </c>
      <c r="J743" s="164">
        <f t="shared" ref="J743:J806" si="235">F743+H743</f>
        <v>80.634708643243044</v>
      </c>
      <c r="K743" s="164" t="str">
        <f t="shared" si="221"/>
        <v>1+0.00969401755790803i</v>
      </c>
      <c r="L743" s="164" t="str">
        <f t="shared" si="222"/>
        <v>1-0.00326380227885085i</v>
      </c>
      <c r="M743" s="164" t="str">
        <f t="shared" si="219"/>
        <v>1.0000316393566+0.00643021527905718i</v>
      </c>
      <c r="N743" s="164" t="str">
        <f t="shared" si="223"/>
        <v>1+72.3490686570689i</v>
      </c>
      <c r="O743" s="164" t="str">
        <f t="shared" si="224"/>
        <v>0.970394963530023+0.123353096858872i</v>
      </c>
      <c r="P743" s="164" t="str">
        <f t="shared" si="220"/>
        <v>-7.95408671017458+70.3305249377664i</v>
      </c>
      <c r="Q743" s="164" t="str">
        <f t="shared" si="225"/>
        <v>-0.130536310451744-1.22467798156238i</v>
      </c>
      <c r="R743" s="164" t="str">
        <f t="shared" si="226"/>
        <v>280-14.3981333582274i</v>
      </c>
      <c r="S743" s="164" t="str">
        <f t="shared" si="227"/>
        <v>-47513.8400821503i</v>
      </c>
      <c r="T743" s="164" t="str">
        <f t="shared" ref="T743:T806" si="236">IMDIV(IMPRODUCT(R743,S743),IMSUM(R743,S743))</f>
        <v>279.8206684976-16.042260804753i</v>
      </c>
      <c r="U743" s="164" t="str">
        <f t="shared" si="228"/>
        <v>-0.496809541980071+0.0284823429431645i</v>
      </c>
    </row>
    <row r="744" spans="2:21" x14ac:dyDescent="0.2">
      <c r="B744" s="164">
        <f t="shared" ref="B744:B807" si="237">B743+0.005</f>
        <v>4.5299999999999248</v>
      </c>
      <c r="C744" s="164">
        <f t="shared" ref="C744:C807" si="238">10^B744</f>
        <v>33884.415613914396</v>
      </c>
      <c r="D744" s="164">
        <f t="shared" si="229"/>
        <v>33.884415613914399</v>
      </c>
      <c r="E744" s="164">
        <f t="shared" si="230"/>
        <v>1.7139957522887195</v>
      </c>
      <c r="F744" s="164">
        <f t="shared" si="231"/>
        <v>-96.177018408125861</v>
      </c>
      <c r="G744" s="164">
        <f t="shared" si="232"/>
        <v>-6.0622147311519363</v>
      </c>
      <c r="H744" s="164">
        <f t="shared" si="233"/>
        <v>176.74852481933581</v>
      </c>
      <c r="I744" s="164">
        <f t="shared" si="234"/>
        <v>-4.3482189788632173</v>
      </c>
      <c r="J744" s="164">
        <f t="shared" si="235"/>
        <v>80.571506411209953</v>
      </c>
      <c r="K744" s="164" t="str">
        <f t="shared" si="221"/>
        <v>1+0.00980626899081448i</v>
      </c>
      <c r="L744" s="164" t="str">
        <f t="shared" si="222"/>
        <v>1-0.00330159532805215i</v>
      </c>
      <c r="M744" s="164" t="str">
        <f t="shared" ref="M744:M807" si="239">IMPRODUCT(K744,L744)</f>
        <v>1.00003237633189+0.00650467366276233i</v>
      </c>
      <c r="N744" s="164" t="str">
        <f t="shared" si="223"/>
        <v>1+73.1868313883297i</v>
      </c>
      <c r="O744" s="164" t="str">
        <f t="shared" si="224"/>
        <v>0.969705373644056+0.124781458401767i</v>
      </c>
      <c r="P744" s="164" t="str">
        <f t="shared" ref="P744:P807" si="240">IMPRODUCT(N744,O744)</f>
        <v>-8.16265418279594+71.0944451356465i</v>
      </c>
      <c r="Q744" s="164" t="str">
        <f t="shared" si="225"/>
        <v>-0.13107336071882-1.21107493018993i</v>
      </c>
      <c r="R744" s="164" t="str">
        <f t="shared" si="226"/>
        <v>280-14.233319288559i</v>
      </c>
      <c r="S744" s="164" t="str">
        <f t="shared" si="227"/>
        <v>-46969.9536522445i</v>
      </c>
      <c r="T744" s="164" t="str">
        <f t="shared" si="236"/>
        <v>279.820442292559-15.8965839207914i</v>
      </c>
      <c r="U744" s="164" t="str">
        <f t="shared" si="228"/>
        <v>-0.496809140362766+0.0282236999115878i</v>
      </c>
    </row>
    <row r="745" spans="2:21" x14ac:dyDescent="0.2">
      <c r="B745" s="164">
        <f t="shared" si="237"/>
        <v>4.5349999999999246</v>
      </c>
      <c r="C745" s="164">
        <f t="shared" si="238"/>
        <v>34276.778654639107</v>
      </c>
      <c r="D745" s="164">
        <f t="shared" si="229"/>
        <v>34.276778654639109</v>
      </c>
      <c r="E745" s="164">
        <f t="shared" si="230"/>
        <v>1.6185951484337195</v>
      </c>
      <c r="F745" s="164">
        <f t="shared" si="231"/>
        <v>-96.270970512490265</v>
      </c>
      <c r="G745" s="164">
        <f t="shared" si="232"/>
        <v>-6.0624731228250166</v>
      </c>
      <c r="H745" s="164">
        <f t="shared" si="233"/>
        <v>176.77782567428895</v>
      </c>
      <c r="I745" s="164">
        <f t="shared" si="234"/>
        <v>-4.4438779743912971</v>
      </c>
      <c r="J745" s="164">
        <f t="shared" si="235"/>
        <v>80.506855161798683</v>
      </c>
      <c r="K745" s="164" t="str">
        <f t="shared" si="221"/>
        <v>1+0.00991982023405388i</v>
      </c>
      <c r="L745" s="164" t="str">
        <f t="shared" si="222"/>
        <v>1-0.00333982600013803i</v>
      </c>
      <c r="M745" s="164" t="str">
        <f t="shared" si="239"/>
        <v>1.00003313047353+0.00657999423391585i</v>
      </c>
      <c r="N745" s="164" t="str">
        <f t="shared" si="223"/>
        <v>1+74.0342949548178i</v>
      </c>
      <c r="O745" s="164" t="str">
        <f t="shared" si="224"/>
        <v>0.968999721146199+0.126226359591813i</v>
      </c>
      <c r="P745" s="164" t="str">
        <f t="shared" si="240"/>
        <v>-8.37607981594698+71.8654375260657i</v>
      </c>
      <c r="Q745" s="164" t="str">
        <f t="shared" si="225"/>
        <v>-0.131605627683968-1.19763179845109i</v>
      </c>
      <c r="R745" s="164" t="str">
        <f t="shared" si="226"/>
        <v>280-14.0703918299453i</v>
      </c>
      <c r="S745" s="164" t="str">
        <f t="shared" si="227"/>
        <v>-46432.2930388195i</v>
      </c>
      <c r="T745" s="164" t="str">
        <f t="shared" si="236"/>
        <v>279.820210818905-15.7530140490074i</v>
      </c>
      <c r="U745" s="164" t="str">
        <f t="shared" si="228"/>
        <v>-0.496808729391265+0.0279687977893603i</v>
      </c>
    </row>
    <row r="746" spans="2:21" x14ac:dyDescent="0.2">
      <c r="B746" s="164">
        <f t="shared" si="237"/>
        <v>4.5399999999999245</v>
      </c>
      <c r="C746" s="164">
        <f t="shared" si="238"/>
        <v>34673.685045247163</v>
      </c>
      <c r="D746" s="164">
        <f t="shared" si="229"/>
        <v>34.673685045247161</v>
      </c>
      <c r="E746" s="164">
        <f t="shared" si="230"/>
        <v>1.5233011183533187</v>
      </c>
      <c r="F746" s="164">
        <f t="shared" si="231"/>
        <v>-96.365963137550068</v>
      </c>
      <c r="G746" s="164">
        <f t="shared" si="232"/>
        <v>-6.0627258126848602</v>
      </c>
      <c r="H746" s="164">
        <f t="shared" si="233"/>
        <v>176.8067019964509</v>
      </c>
      <c r="I746" s="164">
        <f t="shared" si="234"/>
        <v>-4.5394246943315419</v>
      </c>
      <c r="J746" s="164">
        <f t="shared" si="235"/>
        <v>80.440738858900829</v>
      </c>
      <c r="K746" s="164" t="str">
        <f t="shared" si="221"/>
        <v>1+0.0100346863387205i</v>
      </c>
      <c r="L746" s="164" t="str">
        <f t="shared" si="222"/>
        <v>1-0.00337849936254264i</v>
      </c>
      <c r="M746" s="164" t="str">
        <f t="shared" si="239"/>
        <v>1.0000339021814+0.00665618697617786i</v>
      </c>
      <c r="N746" s="164" t="str">
        <f t="shared" si="223"/>
        <v>1+74.8915716869109i</v>
      </c>
      <c r="O746" s="164" t="str">
        <f t="shared" si="224"/>
        <v>0.968277631890156+0.1276879919491i</v>
      </c>
      <c r="P746" s="164" t="str">
        <f t="shared" si="240"/>
        <v>-8.59447677072357+72.643521673483i</v>
      </c>
      <c r="Q746" s="164" t="str">
        <f t="shared" si="225"/>
        <v>-0.132133406272978-1.18434679690297i</v>
      </c>
      <c r="R746" s="164" t="str">
        <f t="shared" si="226"/>
        <v>280-13.9093293865281i</v>
      </c>
      <c r="S746" s="164" t="str">
        <f t="shared" si="227"/>
        <v>-45900.7869755427i</v>
      </c>
      <c r="T746" s="164" t="str">
        <f t="shared" si="236"/>
        <v>279.819973953932-15.6115321571632i</v>
      </c>
      <c r="U746" s="164" t="str">
        <f t="shared" si="228"/>
        <v>-0.49680830884771+0.0277176027855638i</v>
      </c>
    </row>
    <row r="747" spans="2:21" x14ac:dyDescent="0.2">
      <c r="B747" s="164">
        <f t="shared" si="237"/>
        <v>4.5449999999999244</v>
      </c>
      <c r="C747" s="164">
        <f t="shared" si="238"/>
        <v>35075.18739525073</v>
      </c>
      <c r="D747" s="164">
        <f t="shared" si="229"/>
        <v>35.07518739525073</v>
      </c>
      <c r="E747" s="164">
        <f t="shared" si="230"/>
        <v>1.4281161728259797</v>
      </c>
      <c r="F747" s="164">
        <f t="shared" si="231"/>
        <v>-96.462016528184748</v>
      </c>
      <c r="G747" s="164">
        <f t="shared" si="232"/>
        <v>-6.0629729337258373</v>
      </c>
      <c r="H747" s="164">
        <f t="shared" si="233"/>
        <v>176.83515752689948</v>
      </c>
      <c r="I747" s="164">
        <f t="shared" si="234"/>
        <v>-4.6348567608998579</v>
      </c>
      <c r="J747" s="164">
        <f t="shared" si="235"/>
        <v>80.373140998714732</v>
      </c>
      <c r="K747" s="164" t="str">
        <f t="shared" si="221"/>
        <v>1+0.0101508825301922i</v>
      </c>
      <c r="L747" s="164" t="str">
        <f t="shared" si="222"/>
        <v>1-0.0034176205413783i</v>
      </c>
      <c r="M747" s="164" t="str">
        <f t="shared" si="239"/>
        <v>1.00003469186465+0.0067332619888139i</v>
      </c>
      <c r="N747" s="164" t="str">
        <f t="shared" si="223"/>
        <v>1+75.7587752157114i</v>
      </c>
      <c r="O747" s="164" t="str">
        <f t="shared" si="224"/>
        <v>0.967538723014646+0.129166549211413i</v>
      </c>
      <c r="P747" s="164" t="str">
        <f t="shared" si="240"/>
        <v>-8.81796084408191+73.4287151785744i</v>
      </c>
      <c r="Q747" s="164" t="str">
        <f t="shared" si="225"/>
        <v>-0.132656989658043-1.17121815608352i</v>
      </c>
      <c r="R747" s="164" t="str">
        <f t="shared" si="226"/>
        <v>280-13.7501106096551i</v>
      </c>
      <c r="S747" s="164" t="str">
        <f t="shared" si="227"/>
        <v>-45375.3650118617i</v>
      </c>
      <c r="T747" s="164" t="str">
        <f t="shared" si="236"/>
        <v>279.81973157208-15.4721194897028i</v>
      </c>
      <c r="U747" s="164" t="str">
        <f t="shared" si="228"/>
        <v>-0.496807878509174+0.0274700816005166i</v>
      </c>
    </row>
    <row r="748" spans="2:21" x14ac:dyDescent="0.2">
      <c r="B748" s="164">
        <f t="shared" si="237"/>
        <v>4.5499999999999243</v>
      </c>
      <c r="C748" s="164">
        <f t="shared" si="238"/>
        <v>35481.338923351403</v>
      </c>
      <c r="D748" s="164">
        <f t="shared" si="229"/>
        <v>35.481338923351402</v>
      </c>
      <c r="E748" s="164">
        <f t="shared" si="230"/>
        <v>1.3330428807496291</v>
      </c>
      <c r="F748" s="164">
        <f t="shared" si="231"/>
        <v>-96.559151357169341</v>
      </c>
      <c r="G748" s="164">
        <f t="shared" si="232"/>
        <v>-6.0632146160338651</v>
      </c>
      <c r="H748" s="164">
        <f t="shared" si="233"/>
        <v>176.86319595386837</v>
      </c>
      <c r="I748" s="164">
        <f t="shared" si="234"/>
        <v>-4.7301717352842356</v>
      </c>
      <c r="J748" s="164">
        <f t="shared" si="235"/>
        <v>80.304044596699029</v>
      </c>
      <c r="K748" s="164" t="str">
        <f t="shared" si="221"/>
        <v>1+0.0102684242101481i</v>
      </c>
      <c r="L748" s="164" t="str">
        <f t="shared" si="222"/>
        <v>1-0.00345719472211488i</v>
      </c>
      <c r="M748" s="164" t="str">
        <f t="shared" si="239"/>
        <v>1.00003549994198+0.00681122948803322i</v>
      </c>
      <c r="N748" s="164" t="str">
        <f t="shared" si="223"/>
        <v>1+76.6360204881077i</v>
      </c>
      <c r="O748" s="164" t="str">
        <f t="shared" si="224"/>
        <v>0.966782602740402+0.130662227359916i</v>
      </c>
      <c r="P748" s="164" t="str">
        <f t="shared" si="240"/>
        <v>-9.04665053023591+74.2210335785195i</v>
      </c>
      <c r="Q748" s="164" t="str">
        <f t="shared" si="225"/>
        <v>-0.133176669442227-1.15824412625124i</v>
      </c>
      <c r="R748" s="164" t="str">
        <f t="shared" si="226"/>
        <v>280-13.5927143950497i</v>
      </c>
      <c r="S748" s="164" t="str">
        <f t="shared" si="227"/>
        <v>-44855.957503664i</v>
      </c>
      <c r="T748" s="164" t="str">
        <f t="shared" si="236"/>
        <v>279.819483544864-15.3347575652636i</v>
      </c>
      <c r="U748" s="164" t="str">
        <f t="shared" si="228"/>
        <v>-0.496807438147537+0.0272262014213556i</v>
      </c>
    </row>
    <row r="749" spans="2:21" x14ac:dyDescent="0.2">
      <c r="B749" s="164">
        <f t="shared" si="237"/>
        <v>4.5549999999999242</v>
      </c>
      <c r="C749" s="164">
        <f t="shared" si="238"/>
        <v>35892.193464494303</v>
      </c>
      <c r="D749" s="164">
        <f t="shared" si="229"/>
        <v>35.892193464494305</v>
      </c>
      <c r="E749" s="164">
        <f t="shared" si="230"/>
        <v>1.2380838704823134</v>
      </c>
      <c r="F749" s="164">
        <f t="shared" si="231"/>
        <v>-96.657388739113102</v>
      </c>
      <c r="G749" s="164">
        <f t="shared" si="232"/>
        <v>-6.0634509868533097</v>
      </c>
      <c r="H749" s="164">
        <f t="shared" si="233"/>
        <v>176.89082091313776</v>
      </c>
      <c r="I749" s="164">
        <f t="shared" si="234"/>
        <v>-4.8253671163709964</v>
      </c>
      <c r="J749" s="164">
        <f t="shared" si="235"/>
        <v>80.233432174024657</v>
      </c>
      <c r="K749" s="164" t="str">
        <f t="shared" si="221"/>
        <v>1+0.0103873269586108i</v>
      </c>
      <c r="L749" s="164" t="str">
        <f t="shared" si="222"/>
        <v>1-0.00349722715026717i</v>
      </c>
      <c r="M749" s="164" t="str">
        <f t="shared" si="239"/>
        <v>1.00003632684186+0.00689009980834363i</v>
      </c>
      <c r="N749" s="164" t="str">
        <f t="shared" si="223"/>
        <v>1+77.5234237820104i</v>
      </c>
      <c r="O749" s="164" t="str">
        <f t="shared" si="224"/>
        <v>0.966008870162448+0.132175224645126i</v>
      </c>
      <c r="P749" s="164" t="str">
        <f t="shared" si="240"/>
        <v>-9.28066708348408+75.0204902434296i</v>
      </c>
      <c r="Q749" s="164" t="str">
        <f t="shared" si="225"/>
        <v>-0.133692735844495-1.14542297712517i</v>
      </c>
      <c r="R749" s="164" t="str">
        <f t="shared" si="226"/>
        <v>280-13.4371198800143i</v>
      </c>
      <c r="S749" s="164" t="str">
        <f t="shared" si="227"/>
        <v>-44342.4956040472i</v>
      </c>
      <c r="T749" s="164" t="str">
        <f t="shared" si="236"/>
        <v>279.819229740808-15.1994281742234i</v>
      </c>
      <c r="U749" s="164" t="str">
        <f t="shared" si="228"/>
        <v>-0.49680698752937+0.0269859299176811i</v>
      </c>
    </row>
    <row r="750" spans="2:21" x14ac:dyDescent="0.2">
      <c r="B750" s="164">
        <f t="shared" si="237"/>
        <v>4.5599999999999241</v>
      </c>
      <c r="C750" s="164">
        <f t="shared" si="238"/>
        <v>36307.805477003843</v>
      </c>
      <c r="D750" s="164">
        <f t="shared" si="229"/>
        <v>36.307805477003846</v>
      </c>
      <c r="E750" s="164">
        <f t="shared" si="230"/>
        <v>1.1432418312099073</v>
      </c>
      <c r="F750" s="164">
        <f t="shared" si="231"/>
        <v>-96.756750244918962</v>
      </c>
      <c r="G750" s="164">
        <f t="shared" si="232"/>
        <v>-6.063682170652668</v>
      </c>
      <c r="H750" s="164">
        <f t="shared" si="233"/>
        <v>176.91803598842094</v>
      </c>
      <c r="I750" s="164">
        <f t="shared" si="234"/>
        <v>-4.9204403394427612</v>
      </c>
      <c r="J750" s="164">
        <f t="shared" si="235"/>
        <v>80.161285743501978</v>
      </c>
      <c r="K750" s="164" t="str">
        <f t="shared" si="221"/>
        <v>1+0.0105076065360106i</v>
      </c>
      <c r="L750" s="164" t="str">
        <f t="shared" si="222"/>
        <v>1-0.00353772313209017i</v>
      </c>
      <c r="M750" s="164" t="str">
        <f t="shared" si="239"/>
        <v>1.00003717300271+0.00696988340392043i</v>
      </c>
      <c r="N750" s="164" t="str">
        <f t="shared" si="223"/>
        <v>1+78.4211027217649i</v>
      </c>
      <c r="O750" s="164" t="str">
        <f t="shared" si="224"/>
        <v>0.965217115037528+0.133705741613196i</v>
      </c>
      <c r="P750" s="164" t="str">
        <f t="shared" si="240"/>
        <v>-9.52013458250067+75.8270962687768i</v>
      </c>
      <c r="Q750" s="164" t="str">
        <f t="shared" si="225"/>
        <v>-0.134205477885502-1.13275299762504i</v>
      </c>
      <c r="R750" s="164" t="str">
        <f t="shared" si="226"/>
        <v>280-13.2833064406644i</v>
      </c>
      <c r="S750" s="164" t="str">
        <f t="shared" si="227"/>
        <v>-43834.9112541927i</v>
      </c>
      <c r="T750" s="164" t="str">
        <f t="shared" si="236"/>
        <v>279.818970025374-15.0661133762843i</v>
      </c>
      <c r="U750" s="164" t="str">
        <f t="shared" si="228"/>
        <v>-0.496806526415806+0.0267492352372671i</v>
      </c>
    </row>
    <row r="751" spans="2:21" x14ac:dyDescent="0.2">
      <c r="B751" s="164">
        <f t="shared" si="237"/>
        <v>4.564999999999924</v>
      </c>
      <c r="C751" s="164">
        <f t="shared" si="238"/>
        <v>36728.2300498021</v>
      </c>
      <c r="D751" s="164">
        <f t="shared" si="229"/>
        <v>36.7282300498021</v>
      </c>
      <c r="E751" s="164">
        <f t="shared" si="230"/>
        <v>1.0485195143435353</v>
      </c>
      <c r="F751" s="164">
        <f t="shared" si="231"/>
        <v>-96.857257916784945</v>
      </c>
      <c r="G751" s="164">
        <f t="shared" si="232"/>
        <v>-6.0639082891888059</v>
      </c>
      <c r="H751" s="164">
        <f t="shared" si="233"/>
        <v>176.94484471174769</v>
      </c>
      <c r="I751" s="164">
        <f t="shared" si="234"/>
        <v>-5.0153887748452703</v>
      </c>
      <c r="J751" s="164">
        <f t="shared" si="235"/>
        <v>80.087586794962746</v>
      </c>
      <c r="K751" s="164" t="str">
        <f t="shared" si="221"/>
        <v>1+0.0106292788852754i</v>
      </c>
      <c r="L751" s="164" t="str">
        <f t="shared" si="222"/>
        <v>1-0.00357868803528239i</v>
      </c>
      <c r="M751" s="164" t="str">
        <f t="shared" si="239"/>
        <v>1.00003803887317+0.00705059084999301i</v>
      </c>
      <c r="N751" s="164" t="str">
        <f t="shared" si="223"/>
        <v>1+79.3291762937424i</v>
      </c>
      <c r="O751" s="164" t="str">
        <f t="shared" si="224"/>
        <v>0.964406917566595+0.135253981132492i</v>
      </c>
      <c r="P751" s="164" t="str">
        <f t="shared" si="240"/>
        <v>-9.76517999612337+76.6408603636776i</v>
      </c>
      <c r="Q751" s="164" t="str">
        <f t="shared" si="225"/>
        <v>-0.134715183574315-1.12023249561174i</v>
      </c>
      <c r="R751" s="164" t="str">
        <f t="shared" si="226"/>
        <v>280-13.1312536891953i</v>
      </c>
      <c r="S751" s="164" t="str">
        <f t="shared" si="227"/>
        <v>-43333.1371743445i</v>
      </c>
      <c r="T751" s="164" t="str">
        <f t="shared" si="236"/>
        <v>279.818704260888-14.9347954980916i</v>
      </c>
      <c r="U751" s="164" t="str">
        <f t="shared" si="228"/>
        <v>-0.49680605456241+0.0265160860018335i</v>
      </c>
    </row>
    <row r="752" spans="2:21" x14ac:dyDescent="0.2">
      <c r="B752" s="164">
        <f t="shared" si="237"/>
        <v>4.5699999999999239</v>
      </c>
      <c r="C752" s="164">
        <f t="shared" si="238"/>
        <v>37153.522909710751</v>
      </c>
      <c r="D752" s="164">
        <f t="shared" si="229"/>
        <v>37.153522909710752</v>
      </c>
      <c r="E752" s="164">
        <f t="shared" si="230"/>
        <v>0.95391973494455939</v>
      </c>
      <c r="F752" s="164">
        <f t="shared" si="231"/>
        <v>-96.958934283771271</v>
      </c>
      <c r="G752" s="164">
        <f t="shared" si="232"/>
        <v>-6.0641294615695465</v>
      </c>
      <c r="H752" s="164">
        <f t="shared" si="233"/>
        <v>176.97125056384374</v>
      </c>
      <c r="I752" s="164">
        <f t="shared" si="234"/>
        <v>-5.1102097266249871</v>
      </c>
      <c r="J752" s="164">
        <f t="shared" si="235"/>
        <v>80.012316280072469</v>
      </c>
      <c r="K752" s="164" t="str">
        <f t="shared" si="221"/>
        <v>1+0.0107523601339431i</v>
      </c>
      <c r="L752" s="164" t="str">
        <f t="shared" si="222"/>
        <v>1-0.00362012728969738i</v>
      </c>
      <c r="M752" s="164" t="str">
        <f t="shared" si="239"/>
        <v>1.00003892491235+0.00713223284424572i</v>
      </c>
      <c r="N752" s="164" t="str">
        <f t="shared" si="223"/>
        <v>1+80.247764862111i</v>
      </c>
      <c r="O752" s="164" t="str">
        <f t="shared" si="224"/>
        <v>0.963577848172225+0.136820148420485i</v>
      </c>
      <c r="P752" s="164" t="str">
        <f t="shared" si="240"/>
        <v>-10.015933250674+77.4617887348841i</v>
      </c>
      <c r="Q752" s="164" t="str">
        <f t="shared" si="225"/>
        <v>-0.135222140096212-1.10785979762763i</v>
      </c>
      <c r="R752" s="164" t="str">
        <f t="shared" si="226"/>
        <v>280-12.9809414711794i</v>
      </c>
      <c r="S752" s="164" t="str">
        <f t="shared" si="227"/>
        <v>-42837.1068548918i</v>
      </c>
      <c r="T752" s="164" t="str">
        <f t="shared" si="236"/>
        <v>279.818432306474-14.8054571308876i</v>
      </c>
      <c r="U752" s="164" t="str">
        <f t="shared" si="228"/>
        <v>-0.496805571719064+0.0262864513028813i</v>
      </c>
    </row>
    <row r="753" spans="2:21" x14ac:dyDescent="0.2">
      <c r="B753" s="164">
        <f t="shared" si="237"/>
        <v>4.5749999999999238</v>
      </c>
      <c r="C753" s="164">
        <f t="shared" si="238"/>
        <v>37583.740428837831</v>
      </c>
      <c r="D753" s="164">
        <f t="shared" si="229"/>
        <v>37.583740428837828</v>
      </c>
      <c r="E753" s="164">
        <f t="shared" si="230"/>
        <v>0.85944537317790515</v>
      </c>
      <c r="F753" s="164">
        <f t="shared" si="231"/>
        <v>-97.061802377958259</v>
      </c>
      <c r="G753" s="164">
        <f t="shared" si="232"/>
        <v>-6.0643458043152929</v>
      </c>
      <c r="H753" s="164">
        <f t="shared" si="233"/>
        <v>176.99725697450634</v>
      </c>
      <c r="I753" s="164">
        <f t="shared" si="234"/>
        <v>-5.2049004311373874</v>
      </c>
      <c r="J753" s="164">
        <f t="shared" si="235"/>
        <v>79.935454596548084</v>
      </c>
      <c r="K753" s="164" t="str">
        <f t="shared" si="221"/>
        <v>1+0.0108768665963i</v>
      </c>
      <c r="L753" s="164" t="str">
        <f t="shared" si="222"/>
        <v>1-0.00366204638806344i</v>
      </c>
      <c r="M753" s="164" t="str">
        <f t="shared" si="239"/>
        <v>1.00003983159003+0.00721482020823656i</v>
      </c>
      <c r="N753" s="164" t="str">
        <f t="shared" si="223"/>
        <v>1+81.1769901847909i</v>
      </c>
      <c r="O753" s="164" t="str">
        <f t="shared" si="224"/>
        <v>0.962729467270852+0.138404451070952i</v>
      </c>
      <c r="P753" s="164" t="str">
        <f t="shared" si="240"/>
        <v>-10.2725272988472+78.2898849663259i</v>
      </c>
      <c r="Q753" s="164" t="str">
        <f t="shared" si="225"/>
        <v>-0.135726634001749-1.0956332486366i</v>
      </c>
      <c r="R753" s="164" t="str">
        <f t="shared" si="226"/>
        <v>280-12.832349862895i</v>
      </c>
      <c r="S753" s="164" t="str">
        <f t="shared" si="227"/>
        <v>-42346.7545475534i</v>
      </c>
      <c r="T753" s="164" t="str">
        <f t="shared" si="236"/>
        <v>279.818154017977-14.6780811282015i</v>
      </c>
      <c r="U753" s="164" t="str">
        <f t="shared" si="228"/>
        <v>-0.496805077629827+0.02606030069759i</v>
      </c>
    </row>
    <row r="754" spans="2:21" x14ac:dyDescent="0.2">
      <c r="B754" s="164">
        <f t="shared" si="237"/>
        <v>4.5799999999999237</v>
      </c>
      <c r="C754" s="164">
        <f t="shared" si="238"/>
        <v>38018.939632049456</v>
      </c>
      <c r="D754" s="164">
        <f t="shared" si="229"/>
        <v>38.018939632049459</v>
      </c>
      <c r="E754" s="164">
        <f t="shared" si="230"/>
        <v>0.765099375795536</v>
      </c>
      <c r="F754" s="164">
        <f t="shared" si="231"/>
        <v>-97.16588575122023</v>
      </c>
      <c r="G754" s="164">
        <f t="shared" si="232"/>
        <v>-6.0645574314195541</v>
      </c>
      <c r="H754" s="164">
        <f t="shared" si="233"/>
        <v>177.02286732297577</v>
      </c>
      <c r="I754" s="164">
        <f t="shared" si="234"/>
        <v>-5.2994580556240178</v>
      </c>
      <c r="J754" s="164">
        <f t="shared" si="235"/>
        <v>79.85698157175554</v>
      </c>
      <c r="K754" s="164" t="str">
        <f t="shared" si="221"/>
        <v>1+0.0110028147755429i</v>
      </c>
      <c r="L754" s="164" t="str">
        <f t="shared" si="222"/>
        <v>1-0.00370445088671165i</v>
      </c>
      <c r="M754" s="164" t="str">
        <f t="shared" si="239"/>
        <v>1.00004075938695+0.00729836388883125i</v>
      </c>
      <c r="N754" s="164" t="str">
        <f t="shared" si="223"/>
        <v>1+82.1169754295919i</v>
      </c>
      <c r="O754" s="164" t="str">
        <f t="shared" si="224"/>
        <v>0.961861325039693+0.140007099081495i</v>
      </c>
      <c r="P754" s="164" t="str">
        <f t="shared" si="240"/>
        <v>-10.5350981902039+79.1251498940407i</v>
      </c>
      <c r="Q754" s="164" t="str">
        <f t="shared" si="225"/>
        <v>-0.136228951397287-1.0835512117639i</v>
      </c>
      <c r="R754" s="164" t="str">
        <f t="shared" si="226"/>
        <v>280-12.6854591686853i</v>
      </c>
      <c r="S754" s="164" t="str">
        <f t="shared" si="227"/>
        <v>-41862.0152566616i</v>
      </c>
      <c r="T754" s="164" t="str">
        <f t="shared" si="236"/>
        <v>279.817869247877-14.552650603573i</v>
      </c>
      <c r="U754" s="164" t="str">
        <f t="shared" si="228"/>
        <v>-0.496804572032782+0.025837604204777i</v>
      </c>
    </row>
    <row r="755" spans="2:21" x14ac:dyDescent="0.2">
      <c r="B755" s="164">
        <f t="shared" si="237"/>
        <v>4.5849999999999236</v>
      </c>
      <c r="C755" s="164">
        <f t="shared" si="238"/>
        <v>38459.178204528616</v>
      </c>
      <c r="D755" s="164">
        <f t="shared" si="229"/>
        <v>38.459178204528619</v>
      </c>
      <c r="E755" s="164">
        <f t="shared" si="230"/>
        <v>0.67088475764849753</v>
      </c>
      <c r="F755" s="164">
        <f t="shared" si="231"/>
        <v>-97.271208492641207</v>
      </c>
      <c r="G755" s="164">
        <f t="shared" si="232"/>
        <v>-6.0647644544070225</v>
      </c>
      <c r="H755" s="164">
        <f t="shared" si="233"/>
        <v>177.04808493830362</v>
      </c>
      <c r="I755" s="164">
        <f t="shared" si="234"/>
        <v>-5.3938796967585247</v>
      </c>
      <c r="J755" s="164">
        <f t="shared" si="235"/>
        <v>79.77687644566241</v>
      </c>
      <c r="K755" s="164" t="str">
        <f t="shared" si="221"/>
        <v>1+0.0111302213659665i</v>
      </c>
      <c r="L755" s="164" t="str">
        <f t="shared" si="222"/>
        <v>1-0.00374734640631237i</v>
      </c>
      <c r="M755" s="164" t="str">
        <f t="shared" si="239"/>
        <v>1.00004170879504+0.00738287495965413i</v>
      </c>
      <c r="N755" s="164" t="str">
        <f t="shared" si="223"/>
        <v>1+83.0678451905401i</v>
      </c>
      <c r="O755" s="164" t="str">
        <f t="shared" si="224"/>
        <v>0.960972961178244+0.14162830488137i</v>
      </c>
      <c r="P755" s="164" t="str">
        <f t="shared" si="240"/>
        <v>-10.803785143306+79.9675814763306i</v>
      </c>
      <c r="Q755" s="164" t="str">
        <f t="shared" si="225"/>
        <v>-0.136729378137113-1.07161206803534i</v>
      </c>
      <c r="R755" s="164" t="str">
        <f t="shared" si="226"/>
        <v>280-12.5402499183482i</v>
      </c>
      <c r="S755" s="164" t="str">
        <f t="shared" si="227"/>
        <v>-41382.8247305488i</v>
      </c>
      <c r="T755" s="164" t="str">
        <f t="shared" si="236"/>
        <v>279.817577845235-14.429148928311i</v>
      </c>
      <c r="U755" s="164" t="str">
        <f t="shared" si="228"/>
        <v>-0.496804054659945+0.0256183323009176i</v>
      </c>
    </row>
    <row r="756" spans="2:21" x14ac:dyDescent="0.2">
      <c r="B756" s="164">
        <f t="shared" si="237"/>
        <v>4.5899999999999235</v>
      </c>
      <c r="C756" s="164">
        <f t="shared" si="238"/>
        <v>38904.514499421239</v>
      </c>
      <c r="D756" s="164">
        <f t="shared" si="229"/>
        <v>38.904514499421239</v>
      </c>
      <c r="E756" s="164">
        <f t="shared" si="230"/>
        <v>0.57680460322853389</v>
      </c>
      <c r="F756" s="164">
        <f t="shared" si="231"/>
        <v>-97.377795246603185</v>
      </c>
      <c r="G756" s="164">
        <f t="shared" si="232"/>
        <v>-6.064966982392507</v>
      </c>
      <c r="H756" s="164">
        <f t="shared" si="233"/>
        <v>177.07291309971637</v>
      </c>
      <c r="I756" s="164">
        <f t="shared" si="234"/>
        <v>-5.4881623791639731</v>
      </c>
      <c r="J756" s="164">
        <f t="shared" si="235"/>
        <v>79.695117853113189</v>
      </c>
      <c r="K756" s="164" t="str">
        <f t="shared" si="221"/>
        <v>1+0.0112591032551762i</v>
      </c>
      <c r="L756" s="164" t="str">
        <f t="shared" si="222"/>
        <v>1-0.00379073863262026i</v>
      </c>
      <c r="M756" s="164" t="str">
        <f t="shared" si="239"/>
        <v>1.00004268031768+0.00746836462255594i</v>
      </c>
      <c r="N756" s="164" t="str">
        <f t="shared" si="223"/>
        <v>1+84.0297255043923i</v>
      </c>
      <c r="O756" s="164" t="str">
        <f t="shared" si="224"/>
        <v>0.960063904664228+0.143268283359651i</v>
      </c>
      <c r="P756" s="164" t="str">
        <f t="shared" si="240"/>
        <v>-11.0787306195327+80.8171746589698i</v>
      </c>
      <c r="Q756" s="164" t="str">
        <f t="shared" si="225"/>
        <v>-0.137228200017408-1.05981421611576i</v>
      </c>
      <c r="R756" s="164" t="str">
        <f t="shared" si="226"/>
        <v>280-12.3967028645545i</v>
      </c>
      <c r="S756" s="164" t="str">
        <f t="shared" si="227"/>
        <v>-40909.1194530298i</v>
      </c>
      <c r="T756" s="164" t="str">
        <f t="shared" si="236"/>
        <v>279.817279655577-14.3075597292845i</v>
      </c>
      <c r="U756" s="164" t="str">
        <f t="shared" si="228"/>
        <v>-0.496803525237054+0.025402455916223i</v>
      </c>
    </row>
    <row r="757" spans="2:21" x14ac:dyDescent="0.2">
      <c r="B757" s="164">
        <f t="shared" si="237"/>
        <v>4.5949999999999234</v>
      </c>
      <c r="C757" s="164">
        <f t="shared" si="238"/>
        <v>39355.007545570843</v>
      </c>
      <c r="D757" s="164">
        <f t="shared" si="229"/>
        <v>39.355007545570842</v>
      </c>
      <c r="E757" s="164">
        <f t="shared" si="230"/>
        <v>0.48286206823946776</v>
      </c>
      <c r="F757" s="164">
        <f t="shared" si="231"/>
        <v>-97.485671231573875</v>
      </c>
      <c r="G757" s="164">
        <f t="shared" si="232"/>
        <v>-6.0651651221361753</v>
      </c>
      <c r="H757" s="164">
        <f t="shared" si="233"/>
        <v>177.09735503697536</v>
      </c>
      <c r="I757" s="164">
        <f t="shared" si="234"/>
        <v>-5.5823030538967071</v>
      </c>
      <c r="J757" s="164">
        <f t="shared" si="235"/>
        <v>79.611683805401483</v>
      </c>
      <c r="K757" s="164" t="str">
        <f t="shared" si="221"/>
        <v>1+0.011389477526327i</v>
      </c>
      <c r="L757" s="164" t="str">
        <f t="shared" si="222"/>
        <v>1-0.00383463331722791i</v>
      </c>
      <c r="M757" s="164" t="str">
        <f t="shared" si="239"/>
        <v>1.00004367446999+0.00755484420909909i</v>
      </c>
      <c r="N757" s="164" t="str">
        <f t="shared" si="223"/>
        <v>1+85.0027438673422i</v>
      </c>
      <c r="O757" s="164" t="str">
        <f t="shared" si="224"/>
        <v>0.959133673503848+0.144927251893708i</v>
      </c>
      <c r="P757" s="164" t="str">
        <f t="shared" si="240"/>
        <v>-11.3600803986148+81.6739212352843i</v>
      </c>
      <c r="Q757" s="164" t="str">
        <f t="shared" si="225"/>
        <v>-0.137725702972195-1.04815607204658i</v>
      </c>
      <c r="R757" s="164" t="str">
        <f t="shared" si="226"/>
        <v>280-12.2547989802979i</v>
      </c>
      <c r="S757" s="164" t="str">
        <f t="shared" si="227"/>
        <v>-40440.8366349831i</v>
      </c>
      <c r="T757" s="164" t="str">
        <f t="shared" si="236"/>
        <v>279.816974520851-14.1878668867506i</v>
      </c>
      <c r="U757" s="164" t="str">
        <f t="shared" si="228"/>
        <v>-0.496802983483493+0.0251899464307843i</v>
      </c>
    </row>
    <row r="758" spans="2:21" x14ac:dyDescent="0.2">
      <c r="B758" s="164">
        <f t="shared" si="237"/>
        <v>4.5999999999999233</v>
      </c>
      <c r="C758" s="164">
        <f t="shared" si="238"/>
        <v>39810.717055342742</v>
      </c>
      <c r="D758" s="164">
        <f t="shared" si="229"/>
        <v>39.810717055342742</v>
      </c>
      <c r="E758" s="164">
        <f t="shared" si="230"/>
        <v>0.38906038119817477</v>
      </c>
      <c r="F758" s="164">
        <f t="shared" si="231"/>
        <v>-97.59486225962597</v>
      </c>
      <c r="G758" s="164">
        <f t="shared" si="232"/>
        <v>-6.065358978099777</v>
      </c>
      <c r="H758" s="164">
        <f t="shared" si="233"/>
        <v>177.12141393073273</v>
      </c>
      <c r="I758" s="164">
        <f t="shared" si="234"/>
        <v>-5.676298596901602</v>
      </c>
      <c r="J758" s="164">
        <f t="shared" si="235"/>
        <v>79.526551671106759</v>
      </c>
      <c r="K758" s="164" t="str">
        <f t="shared" si="221"/>
        <v>1+0.0115213614603872i</v>
      </c>
      <c r="L758" s="164" t="str">
        <f t="shared" si="222"/>
        <v>1-0.00387903627832824i</v>
      </c>
      <c r="M758" s="164" t="str">
        <f t="shared" si="239"/>
        <v>1.00004469177908+0.00764232518205896i</v>
      </c>
      <c r="N758" s="164" t="str">
        <f t="shared" si="223"/>
        <v>1+85.98702925192i</v>
      </c>
      <c r="O758" s="164" t="str">
        <f t="shared" si="224"/>
        <v>0.958181774476231+0.146605430378024i</v>
      </c>
      <c r="P758" s="164" t="str">
        <f t="shared" si="240"/>
        <v>-11.6479836559292+82.5378097009223i</v>
      </c>
      <c r="Q758" s="164" t="str">
        <f t="shared" si="225"/>
        <v>-0.13822217327149-1.03663606898218i</v>
      </c>
      <c r="R758" s="164" t="str">
        <f t="shared" si="226"/>
        <v>280-12.1145194563722i</v>
      </c>
      <c r="S758" s="164" t="str">
        <f t="shared" si="227"/>
        <v>-39977.9142060282i</v>
      </c>
      <c r="T758" s="164" t="str">
        <f t="shared" si="236"/>
        <v>279.816662279311-14.0700545322125i</v>
      </c>
      <c r="U758" s="164" t="str">
        <f t="shared" si="228"/>
        <v>-0.496802429112091+0.0249807756707688i</v>
      </c>
    </row>
    <row r="759" spans="2:21" x14ac:dyDescent="0.2">
      <c r="B759" s="164">
        <f t="shared" si="237"/>
        <v>4.6049999999999232</v>
      </c>
      <c r="C759" s="164">
        <f t="shared" si="238"/>
        <v>40271.703432538845</v>
      </c>
      <c r="D759" s="164">
        <f t="shared" si="229"/>
        <v>40.271703432538843</v>
      </c>
      <c r="E759" s="164">
        <f t="shared" si="230"/>
        <v>0.29540284506574349</v>
      </c>
      <c r="F759" s="164">
        <f t="shared" si="231"/>
        <v>-97.70539475672102</v>
      </c>
      <c r="G759" s="164">
        <f t="shared" si="232"/>
        <v>-6.0655486525002322</v>
      </c>
      <c r="H759" s="164">
        <f t="shared" si="233"/>
        <v>177.1450929128832</v>
      </c>
      <c r="I759" s="164">
        <f t="shared" si="234"/>
        <v>-5.7701458074344885</v>
      </c>
      <c r="J759" s="164">
        <f t="shared" si="235"/>
        <v>79.43969815616218</v>
      </c>
      <c r="K759" s="164" t="str">
        <f t="shared" si="221"/>
        <v>1+0.0116547725384295i</v>
      </c>
      <c r="L759" s="164" t="str">
        <f t="shared" si="222"/>
        <v>1-0.00392395340148563i</v>
      </c>
      <c r="M759" s="164" t="str">
        <f t="shared" si="239"/>
        <v>1.00004573278435+0.00773081913694387i</v>
      </c>
      <c r="N759" s="164" t="str">
        <f t="shared" si="223"/>
        <v>1+86.9827121240871i</v>
      </c>
      <c r="O759" s="164" t="str">
        <f t="shared" si="224"/>
        <v>0.957207702871911+0.148303041253339i</v>
      </c>
      <c r="P759" s="164" t="str">
        <f t="shared" si="240"/>
        <v>-11.9425930415939+83.4088251031195i</v>
      </c>
      <c r="Q759" s="164" t="str">
        <f t="shared" si="225"/>
        <v>-0.138717897721868-1.02525265692495i</v>
      </c>
      <c r="R759" s="164" t="str">
        <f t="shared" si="226"/>
        <v>280-11.9758456988784i</v>
      </c>
      <c r="S759" s="164" t="str">
        <f t="shared" si="227"/>
        <v>-39520.2908062987i</v>
      </c>
      <c r="T759" s="164" t="str">
        <f t="shared" si="236"/>
        <v>279.816342765453-13.954107046313i</v>
      </c>
      <c r="U759" s="164" t="str">
        <f t="shared" si="228"/>
        <v>-0.496801861829001+0.0247749159046809i</v>
      </c>
    </row>
    <row r="760" spans="2:21" x14ac:dyDescent="0.2">
      <c r="B760" s="164">
        <f t="shared" si="237"/>
        <v>4.609999999999923</v>
      </c>
      <c r="C760" s="164">
        <f t="shared" si="238"/>
        <v>40738.027780404125</v>
      </c>
      <c r="D760" s="164">
        <f t="shared" si="229"/>
        <v>40.738027780404124</v>
      </c>
      <c r="E760" s="164">
        <f t="shared" si="230"/>
        <v>0.20189283890780688</v>
      </c>
      <c r="F760" s="164">
        <f t="shared" si="231"/>
        <v>-97.817295783790371</v>
      </c>
      <c r="G760" s="164">
        <f t="shared" si="232"/>
        <v>-6.06573424536281</v>
      </c>
      <c r="H760" s="164">
        <f t="shared" si="233"/>
        <v>177.16839506691173</v>
      </c>
      <c r="I760" s="164">
        <f t="shared" si="234"/>
        <v>-5.8638414064550028</v>
      </c>
      <c r="J760" s="164">
        <f t="shared" si="235"/>
        <v>79.351099283121357</v>
      </c>
      <c r="K760" s="164" t="str">
        <f t="shared" si="221"/>
        <v>1+0.0117897284439478i</v>
      </c>
      <c r="L760" s="164" t="str">
        <f t="shared" si="222"/>
        <v>1-0.0039693906404161i</v>
      </c>
      <c r="M760" s="164" t="str">
        <f t="shared" si="239"/>
        <v>1.00004679803774+0.0078203378035317i</v>
      </c>
      <c r="N760" s="164" t="str">
        <f t="shared" si="223"/>
        <v>1+87.9899244605299i</v>
      </c>
      <c r="O760" s="164" t="str">
        <f t="shared" si="224"/>
        <v>0.956210942225231+0.150020309536136i</v>
      </c>
      <c r="P760" s="164" t="str">
        <f t="shared" si="240"/>
        <v>-12.2440647614047+84.2869488842663i</v>
      </c>
      <c r="Q760" s="164" t="str">
        <f t="shared" si="225"/>
        <v>-0.139213163869611-1.01400430245864i</v>
      </c>
      <c r="R760" s="164" t="str">
        <f t="shared" si="226"/>
        <v>280-11.8387593267602i</v>
      </c>
      <c r="S760" s="164" t="str">
        <f t="shared" si="227"/>
        <v>-39067.9057783088i</v>
      </c>
      <c r="T760" s="164" t="str">
        <f t="shared" si="236"/>
        <v>279.816015809918-13.8400090567594i</v>
      </c>
      <c r="U760" s="164" t="str">
        <f t="shared" si="228"/>
        <v>-0.496801281333534+0.0245723398396772i</v>
      </c>
    </row>
    <row r="761" spans="2:21" x14ac:dyDescent="0.2">
      <c r="B761" s="164">
        <f t="shared" si="237"/>
        <v>4.6149999999999229</v>
      </c>
      <c r="C761" s="164">
        <f t="shared" si="238"/>
        <v>41209.751909725717</v>
      </c>
      <c r="D761" s="164">
        <f t="shared" si="229"/>
        <v>41.209751909725718</v>
      </c>
      <c r="E761" s="164">
        <f t="shared" si="230"/>
        <v>0.10853381958561996</v>
      </c>
      <c r="F761" s="164">
        <f t="shared" si="231"/>
        <v>-97.930593058650459</v>
      </c>
      <c r="G761" s="164">
        <f t="shared" si="232"/>
        <v>-6.0659158545731442</v>
      </c>
      <c r="H761" s="164">
        <f t="shared" si="233"/>
        <v>177.19132342823724</v>
      </c>
      <c r="I761" s="164">
        <f t="shared" si="234"/>
        <v>-5.9573820349875239</v>
      </c>
      <c r="J761" s="164">
        <f t="shared" si="235"/>
        <v>79.260730369586781</v>
      </c>
      <c r="K761" s="164" t="str">
        <f t="shared" si="221"/>
        <v>1+0.0119262470652011i</v>
      </c>
      <c r="L761" s="164" t="str">
        <f t="shared" si="222"/>
        <v>1-0.00401535401777646i</v>
      </c>
      <c r="M761" s="164" t="str">
        <f t="shared" si="239"/>
        <v>1.00004788810407+0.00791089304742464i</v>
      </c>
      <c r="N761" s="164" t="str">
        <f t="shared" si="223"/>
        <v>1+89.0087997661524i</v>
      </c>
      <c r="O761" s="164" t="str">
        <f t="shared" si="224"/>
        <v>0.955190964040501+0.151757462848465i</v>
      </c>
      <c r="P761" s="164" t="str">
        <f t="shared" si="240"/>
        <v>-12.5525586596578+85.1721587195675i</v>
      </c>
      <c r="Q761" s="164" t="str">
        <f t="shared" si="225"/>
        <v>-0.139708260206705-1.00288948847996i</v>
      </c>
      <c r="R761" s="164" t="str">
        <f t="shared" si="226"/>
        <v>280-11.7032421693675i</v>
      </c>
      <c r="S761" s="164" t="str">
        <f t="shared" si="227"/>
        <v>-38620.6991589128i</v>
      </c>
      <c r="T761" s="164" t="str">
        <f t="shared" si="236"/>
        <v>279.8156812394-13.7277454362823i</v>
      </c>
      <c r="U761" s="164" t="str">
        <f t="shared" si="228"/>
        <v>-0.496800687317993+0.0243730206179424i</v>
      </c>
    </row>
    <row r="762" spans="2:21" x14ac:dyDescent="0.2">
      <c r="B762" s="164">
        <f t="shared" si="237"/>
        <v>4.6199999999999228</v>
      </c>
      <c r="C762" s="164">
        <f t="shared" si="238"/>
        <v>41686.938347026145</v>
      </c>
      <c r="D762" s="164">
        <f t="shared" si="229"/>
        <v>41.686938347026143</v>
      </c>
      <c r="E762" s="164">
        <f t="shared" si="230"/>
        <v>1.5329323475667716E-2</v>
      </c>
      <c r="F762" s="164">
        <f t="shared" si="231"/>
        <v>-98.04531497878925</v>
      </c>
      <c r="G762" s="164">
        <f t="shared" si="232"/>
        <v>-6.0660935759278338</v>
      </c>
      <c r="H762" s="164">
        <f t="shared" si="233"/>
        <v>177.21388098455182</v>
      </c>
      <c r="I762" s="164">
        <f t="shared" si="234"/>
        <v>-6.0507642524521659</v>
      </c>
      <c r="J762" s="164">
        <f t="shared" si="235"/>
        <v>79.168566005762571</v>
      </c>
      <c r="K762" s="164" t="str">
        <f t="shared" si="221"/>
        <v>1+0.0120643464975849i</v>
      </c>
      <c r="L762" s="164" t="str">
        <f t="shared" si="222"/>
        <v>1-0.0040618496259626i</v>
      </c>
      <c r="M762" s="164" t="str">
        <f t="shared" si="239"/>
        <v>1.00004900356131+0.0080024968716223i</v>
      </c>
      <c r="N762" s="164" t="str">
        <f t="shared" si="223"/>
        <v>1+90.039473091773i</v>
      </c>
      <c r="O762" s="164" t="str">
        <f t="shared" si="224"/>
        <v>0.954147227511789+0.153514731448117i</v>
      </c>
      <c r="P762" s="164" t="str">
        <f t="shared" si="240"/>
        <v>-12.8682383039017+86.0644283485857i</v>
      </c>
      <c r="Q762" s="164" t="str">
        <f t="shared" si="225"/>
        <v>-0.140203476379852-0.991906713927903i</v>
      </c>
      <c r="R762" s="164" t="str">
        <f t="shared" si="226"/>
        <v>280-11.5692762640479i</v>
      </c>
      <c r="S762" s="164" t="str">
        <f t="shared" si="227"/>
        <v>-38178.611671358i</v>
      </c>
      <c r="T762" s="164" t="str">
        <f t="shared" si="236"/>
        <v>279.815338876561-13.6173013006256i</v>
      </c>
      <c r="U762" s="164" t="str">
        <f t="shared" si="228"/>
        <v>-0.496800079467521+0.0241769318131211i</v>
      </c>
    </row>
    <row r="763" spans="2:21" x14ac:dyDescent="0.2">
      <c r="B763" s="164">
        <f t="shared" si="237"/>
        <v>4.6249999999999227</v>
      </c>
      <c r="C763" s="164">
        <f t="shared" si="238"/>
        <v>42169.650342850742</v>
      </c>
      <c r="D763" s="164">
        <f t="shared" si="229"/>
        <v>42.169650342850744</v>
      </c>
      <c r="E763" s="164">
        <f t="shared" si="230"/>
        <v>-7.7717031780049989E-2</v>
      </c>
      <c r="F763" s="164">
        <f t="shared" si="231"/>
        <v>-98.161490645062116</v>
      </c>
      <c r="G763" s="164">
        <f t="shared" si="232"/>
        <v>-6.0662675031842008</v>
      </c>
      <c r="H763" s="164">
        <f t="shared" si="233"/>
        <v>177.23607067615617</v>
      </c>
      <c r="I763" s="164">
        <f t="shared" si="234"/>
        <v>-6.1439845349642512</v>
      </c>
      <c r="J763" s="164">
        <f t="shared" si="235"/>
        <v>79.074580031094058</v>
      </c>
      <c r="K763" s="164" t="str">
        <f t="shared" si="221"/>
        <v>1+0.0122040450460292i</v>
      </c>
      <c r="L763" s="164" t="str">
        <f t="shared" si="222"/>
        <v>1-0.00410888362791702i</v>
      </c>
      <c r="M763" s="164" t="str">
        <f t="shared" si="239"/>
        <v>1.00005014500088+0.00809516141811218i</v>
      </c>
      <c r="N763" s="164" t="str">
        <f t="shared" si="223"/>
        <v>1+91.0820810520246i</v>
      </c>
      <c r="O763" s="164" t="str">
        <f t="shared" si="224"/>
        <v>0.95307917923617+0.155292348259141i</v>
      </c>
      <c r="P763" s="164" t="str">
        <f t="shared" si="240"/>
        <v>-13.1912710716621+86.9637274004451i</v>
      </c>
      <c r="Q763" s="164" t="str">
        <f t="shared" si="225"/>
        <v>-0.140699103402749-0.981054493510788i</v>
      </c>
      <c r="R763" s="164" t="str">
        <f t="shared" si="226"/>
        <v>280-11.4368438537656i</v>
      </c>
      <c r="S763" s="164" t="str">
        <f t="shared" si="227"/>
        <v>-37741.5847174265i</v>
      </c>
      <c r="T763" s="164" t="str">
        <f t="shared" si="236"/>
        <v>279.814988539935-13.5086620065692i</v>
      </c>
      <c r="U763" s="164" t="str">
        <f t="shared" si="228"/>
        <v>-0.496799457459935+0.0239840474268068i</v>
      </c>
    </row>
    <row r="764" spans="2:21" x14ac:dyDescent="0.2">
      <c r="B764" s="164">
        <f t="shared" si="237"/>
        <v>4.6299999999999226</v>
      </c>
      <c r="C764" s="164">
        <f t="shared" si="238"/>
        <v>42657.951880151697</v>
      </c>
      <c r="D764" s="164">
        <f t="shared" si="229"/>
        <v>42.6579518801517</v>
      </c>
      <c r="E764" s="164">
        <f t="shared" si="230"/>
        <v>-0.17060154549538323</v>
      </c>
      <c r="F764" s="164">
        <f t="shared" si="231"/>
        <v>-98.279149886340775</v>
      </c>
      <c r="G764" s="164">
        <f t="shared" si="232"/>
        <v>-6.0664377281092001</v>
      </c>
      <c r="H764" s="164">
        <f t="shared" si="233"/>
        <v>177.25789539629048</v>
      </c>
      <c r="I764" s="164">
        <f t="shared" si="234"/>
        <v>-6.2370392736045837</v>
      </c>
      <c r="J764" s="164">
        <f t="shared" si="235"/>
        <v>78.978745509949704</v>
      </c>
      <c r="K764" s="164" t="str">
        <f t="shared" si="221"/>
        <v>1+0.0123453612274254i</v>
      </c>
      <c r="L764" s="164" t="str">
        <f t="shared" si="222"/>
        <v>1-0.00415646225794573i</v>
      </c>
      <c r="M764" s="164" t="str">
        <f t="shared" si="239"/>
        <v>1.000051313028+0.00818889896947967i</v>
      </c>
      <c r="N764" s="164" t="str">
        <f t="shared" si="223"/>
        <v>1+92.1367618434629i</v>
      </c>
      <c r="O764" s="164" t="str">
        <f t="shared" si="224"/>
        <v>0.951986252920311+0.15709054890272i</v>
      </c>
      <c r="P764" s="164" t="str">
        <f t="shared" si="240"/>
        <v>-13.5218282391885+87.8700212124721i</v>
      </c>
      <c r="Q764" s="164" t="str">
        <f t="shared" si="225"/>
        <v>-0.141195433871865-0.970331357430469i</v>
      </c>
      <c r="R764" s="164" t="str">
        <f t="shared" si="226"/>
        <v>280-11.3059273847482i</v>
      </c>
      <c r="S764" s="164" t="str">
        <f t="shared" si="227"/>
        <v>-37309.560369669i</v>
      </c>
      <c r="T764" s="164" t="str">
        <f t="shared" si="236"/>
        <v>279.814630043829-13.4018131499835i</v>
      </c>
      <c r="U764" s="164" t="str">
        <f t="shared" si="228"/>
        <v>-0.496798820965543+0.0237943418850881i</v>
      </c>
    </row>
    <row r="765" spans="2:21" x14ac:dyDescent="0.2">
      <c r="B765" s="164">
        <f t="shared" si="237"/>
        <v>4.6349999999999225</v>
      </c>
      <c r="C765" s="164">
        <f t="shared" si="238"/>
        <v>43151.907682768862</v>
      </c>
      <c r="D765" s="164">
        <f t="shared" si="229"/>
        <v>43.151907682768865</v>
      </c>
      <c r="E765" s="164">
        <f t="shared" si="230"/>
        <v>-0.26332043213193834</v>
      </c>
      <c r="F765" s="164">
        <f t="shared" si="231"/>
        <v>-98.398323285155328</v>
      </c>
      <c r="G765" s="164">
        <f t="shared" si="232"/>
        <v>-6.0666043405269718</v>
      </c>
      <c r="H765" s="164">
        <f t="shared" si="233"/>
        <v>177.27935799146127</v>
      </c>
      <c r="I765" s="164">
        <f t="shared" si="234"/>
        <v>-6.3299247726589103</v>
      </c>
      <c r="J765" s="164">
        <f t="shared" si="235"/>
        <v>78.88103470630594</v>
      </c>
      <c r="K765" s="164" t="str">
        <f t="shared" si="221"/>
        <v>1+0.0124883137730803i</v>
      </c>
      <c r="L765" s="164" t="str">
        <f t="shared" si="222"/>
        <v>1-0.00420459182254461i</v>
      </c>
      <c r="M765" s="164" t="str">
        <f t="shared" si="239"/>
        <v>1.00005250826197+0.00828372195053569i</v>
      </c>
      <c r="N765" s="164" t="str">
        <f t="shared" si="223"/>
        <v>1+93.2036552628844i</v>
      </c>
      <c r="O765" s="164" t="str">
        <f t="shared" si="224"/>
        <v>0.950867869080214+0.158909571728401i</v>
      </c>
      <c r="P765" s="164" t="str">
        <f t="shared" si="240"/>
        <v>-13.8600850722663+88.7832706420342i</v>
      </c>
      <c r="Q765" s="164" t="str">
        <f t="shared" si="225"/>
        <v>-0.141692762185926-0.959735851103571i</v>
      </c>
      <c r="R765" s="164" t="str">
        <f t="shared" si="226"/>
        <v>280-11.1765095041594i</v>
      </c>
      <c r="S765" s="164" t="str">
        <f t="shared" si="227"/>
        <v>-36882.4813637262i</v>
      </c>
      <c r="T765" s="164" t="str">
        <f t="shared" si="236"/>
        <v>279.814263198226-13.2967405639146i</v>
      </c>
      <c r="U765" s="164" t="str">
        <f t="shared" si="228"/>
        <v>-0.496798169646979+0.0236077900351485i</v>
      </c>
    </row>
    <row r="766" spans="2:21" x14ac:dyDescent="0.2">
      <c r="B766" s="164">
        <f t="shared" si="237"/>
        <v>4.6399999999999224</v>
      </c>
      <c r="C766" s="164">
        <f t="shared" si="238"/>
        <v>43651.583224008849</v>
      </c>
      <c r="D766" s="164">
        <f t="shared" si="229"/>
        <v>43.651583224008853</v>
      </c>
      <c r="E766" s="164">
        <f t="shared" si="230"/>
        <v>-0.35586981946331053</v>
      </c>
      <c r="F766" s="164">
        <f t="shared" si="231"/>
        <v>-98.519042204378806</v>
      </c>
      <c r="G766" s="164">
        <f t="shared" si="232"/>
        <v>-6.0667674283654165</v>
      </c>
      <c r="H766" s="164">
        <f t="shared" si="233"/>
        <v>177.30046126176376</v>
      </c>
      <c r="I766" s="164">
        <f t="shared" si="234"/>
        <v>-6.4226372478287272</v>
      </c>
      <c r="J766" s="164">
        <f t="shared" si="235"/>
        <v>78.781419057384952</v>
      </c>
      <c r="K766" s="164" t="str">
        <f t="shared" si="221"/>
        <v>1+0.012632921631199i</v>
      </c>
      <c r="L766" s="164" t="str">
        <f t="shared" si="222"/>
        <v>1-0.00425327870123531i</v>
      </c>
      <c r="M766" s="164" t="str">
        <f t="shared" si="239"/>
        <v>1.00005373133651+0.00837964292996369i</v>
      </c>
      <c r="N766" s="164" t="str">
        <f t="shared" si="223"/>
        <v>1+94.2829027258563i</v>
      </c>
      <c r="O766" s="164" t="str">
        <f t="shared" si="224"/>
        <v>0.949723434733962+0.160749657845691i</v>
      </c>
      <c r="P766" s="164" t="str">
        <f t="shared" si="240"/>
        <v>-14.206220919146+89.703431871334i</v>
      </c>
      <c r="Q766" s="164" t="str">
        <f t="shared" si="225"/>
        <v>-0.142191384769392-0.949266534879245i</v>
      </c>
      <c r="R766" s="164" t="str">
        <f t="shared" si="226"/>
        <v>280-11.0485730577995i</v>
      </c>
      <c r="S766" s="164" t="str">
        <f t="shared" si="227"/>
        <v>-36460.2910907384i</v>
      </c>
      <c r="T766" s="164" t="str">
        <f t="shared" si="236"/>
        <v>279.813887808691-13.1934303167028i</v>
      </c>
      <c r="U766" s="164" t="str">
        <f t="shared" si="228"/>
        <v>-0.496797503159032+0.0234243671419266i</v>
      </c>
    </row>
    <row r="767" spans="2:21" x14ac:dyDescent="0.2">
      <c r="B767" s="164">
        <f t="shared" si="237"/>
        <v>4.6449999999999223</v>
      </c>
      <c r="C767" s="164">
        <f t="shared" si="238"/>
        <v>44157.044735323405</v>
      </c>
      <c r="D767" s="164">
        <f t="shared" si="229"/>
        <v>44.157044735323403</v>
      </c>
      <c r="E767" s="164">
        <f t="shared" si="230"/>
        <v>-0.44824574671060002</v>
      </c>
      <c r="F767" s="164">
        <f t="shared" si="231"/>
        <v>-98.641338814997781</v>
      </c>
      <c r="G767" s="164">
        <f t="shared" si="232"/>
        <v>-6.066927077702557</v>
      </c>
      <c r="H767" s="164">
        <f t="shared" si="233"/>
        <v>177.32120796120026</v>
      </c>
      <c r="I767" s="164">
        <f t="shared" si="234"/>
        <v>-6.515172824413157</v>
      </c>
      <c r="J767" s="164">
        <f t="shared" si="235"/>
        <v>78.679869146202478</v>
      </c>
      <c r="K767" s="164" t="str">
        <f t="shared" si="221"/>
        <v>1+0.0127792039693963i</v>
      </c>
      <c r="L767" s="164" t="str">
        <f t="shared" si="222"/>
        <v>1-0.00430252934741087i</v>
      </c>
      <c r="M767" s="164" t="str">
        <f t="shared" si="239"/>
        <v>1.00005498290011+0.00847667462198543i</v>
      </c>
      <c r="N767" s="164" t="str">
        <f t="shared" si="223"/>
        <v>1+95.3746472854608i</v>
      </c>
      <c r="O767" s="164" t="str">
        <f t="shared" si="224"/>
        <v>0.948552343087318+0.162611051156009i</v>
      </c>
      <c r="P767" s="164" t="str">
        <f t="shared" si="240"/>
        <v>-14.5604193056351+90.6304562049064i</v>
      </c>
      <c r="Q767" s="164" t="str">
        <f t="shared" si="225"/>
        <v>-0.142691600300135-0.938921983753273i</v>
      </c>
      <c r="R767" s="164" t="str">
        <f t="shared" si="226"/>
        <v>280-10.922101087831i</v>
      </c>
      <c r="S767" s="164" t="str">
        <f t="shared" si="227"/>
        <v>-36042.9335898422i</v>
      </c>
      <c r="T767" s="164" t="str">
        <f t="shared" si="236"/>
        <v>279.813503676248-13.0918687101288i</v>
      </c>
      <c r="U767" s="164" t="str">
        <f t="shared" si="228"/>
        <v>-0.496796821148428+0.0232440488848239i</v>
      </c>
    </row>
    <row r="768" spans="2:21" x14ac:dyDescent="0.2">
      <c r="B768" s="164">
        <f t="shared" si="237"/>
        <v>4.6499999999999222</v>
      </c>
      <c r="C768" s="164">
        <f t="shared" si="238"/>
        <v>44668.359215088378</v>
      </c>
      <c r="D768" s="164">
        <f t="shared" si="229"/>
        <v>44.66835921508838</v>
      </c>
      <c r="E768" s="164">
        <f t="shared" si="230"/>
        <v>-0.54044416265105311</v>
      </c>
      <c r="F768" s="164">
        <f t="shared" si="231"/>
        <v>-98.765246125022244</v>
      </c>
      <c r="G768" s="164">
        <f t="shared" si="232"/>
        <v>-6.067083372810349</v>
      </c>
      <c r="H768" s="164">
        <f t="shared" si="233"/>
        <v>177.34160079799415</v>
      </c>
      <c r="I768" s="164">
        <f t="shared" si="234"/>
        <v>-6.6075275354614025</v>
      </c>
      <c r="J768" s="164">
        <f t="shared" si="235"/>
        <v>78.576354672971902</v>
      </c>
      <c r="K768" s="164" t="str">
        <f t="shared" si="221"/>
        <v>1+0.0129271801772379i</v>
      </c>
      <c r="L768" s="164" t="str">
        <f t="shared" si="222"/>
        <v>1-0.00435235028919108i</v>
      </c>
      <c r="M768" s="164" t="str">
        <f t="shared" si="239"/>
        <v>1.00005626361638+0.00857482988804682i</v>
      </c>
      <c r="N768" s="164" t="str">
        <f t="shared" si="223"/>
        <v>1+96.4790336512567i</v>
      </c>
      <c r="O768" s="164" t="str">
        <f t="shared" si="224"/>
        <v>0.947353973211988+0.164493998385024i</v>
      </c>
      <c r="P768" s="164" t="str">
        <f t="shared" si="240"/>
        <v>-14.9228680324065+91.5642898595562i</v>
      </c>
      <c r="Q768" s="164" t="str">
        <f t="shared" si="225"/>
        <v>-0.143193709941603-0.928700787077996i</v>
      </c>
      <c r="R768" s="164" t="str">
        <f t="shared" si="226"/>
        <v>280-10.7970768305312i</v>
      </c>
      <c r="S768" s="164" t="str">
        <f t="shared" si="227"/>
        <v>-35630.3535407531i</v>
      </c>
      <c r="T768" s="164" t="str">
        <f t="shared" si="236"/>
        <v>279.813110597306-12.9920422775941i</v>
      </c>
      <c r="U768" s="164" t="str">
        <f t="shared" si="228"/>
        <v>-0.496796123253701+0.0230668113544751i</v>
      </c>
    </row>
    <row r="769" spans="2:21" x14ac:dyDescent="0.2">
      <c r="B769" s="164">
        <f t="shared" si="237"/>
        <v>4.6549999999999221</v>
      </c>
      <c r="C769" s="164">
        <f t="shared" si="238"/>
        <v>45185.594437484207</v>
      </c>
      <c r="D769" s="164">
        <f t="shared" si="229"/>
        <v>45.185594437484205</v>
      </c>
      <c r="E769" s="164">
        <f t="shared" si="230"/>
        <v>-0.63246092370124751</v>
      </c>
      <c r="F769" s="164">
        <f t="shared" si="231"/>
        <v>-98.890798009586177</v>
      </c>
      <c r="G769" s="164">
        <f t="shared" si="232"/>
        <v>-6.067236396199589</v>
      </c>
      <c r="H769" s="164">
        <f t="shared" si="233"/>
        <v>177.3616424348991</v>
      </c>
      <c r="I769" s="164">
        <f t="shared" si="234"/>
        <v>-6.6996973199008369</v>
      </c>
      <c r="J769" s="164">
        <f t="shared" si="235"/>
        <v>78.470844425312919</v>
      </c>
      <c r="K769" s="164" t="str">
        <f t="shared" si="221"/>
        <v>1+0.0130768698688097i</v>
      </c>
      <c r="L769" s="164" t="str">
        <f t="shared" si="222"/>
        <v>1-0.00440274813028782i</v>
      </c>
      <c r="M769" s="164" t="str">
        <f t="shared" si="239"/>
        <v>1.00005757416436+0.00867412173852188i</v>
      </c>
      <c r="N769" s="164" t="str">
        <f t="shared" si="223"/>
        <v>1+97.5962082084607i</v>
      </c>
      <c r="O769" s="164" t="str">
        <f t="shared" si="224"/>
        <v>0.946127689716402+0.166398749115351i</v>
      </c>
      <c r="P769" s="164" t="str">
        <f t="shared" si="240"/>
        <v>-15.2937592745728+92.5048737464672i</v>
      </c>
      <c r="Q769" s="164" t="str">
        <f t="shared" si="225"/>
        <v>-0.143698017579709-0.918601548267594i</v>
      </c>
      <c r="R769" s="164" t="str">
        <f t="shared" si="226"/>
        <v>280-10.6734837140704i</v>
      </c>
      <c r="S769" s="164" t="str">
        <f t="shared" si="227"/>
        <v>-35222.4962564323i</v>
      </c>
      <c r="T769" s="164" t="str">
        <f t="shared" si="236"/>
        <v>279.81270836352-12.8939377823301i</v>
      </c>
      <c r="U769" s="164" t="str">
        <f t="shared" si="228"/>
        <v>-0.496795409104942+0.0228926310495677i</v>
      </c>
    </row>
    <row r="770" spans="2:21" x14ac:dyDescent="0.2">
      <c r="B770" s="164">
        <f t="shared" si="237"/>
        <v>4.659999999999922</v>
      </c>
      <c r="C770" s="164">
        <f t="shared" si="238"/>
        <v>45708.818961479381</v>
      </c>
      <c r="D770" s="164">
        <f t="shared" si="229"/>
        <v>45.708818961479381</v>
      </c>
      <c r="E770" s="164">
        <f t="shared" si="230"/>
        <v>-0.72429179197350058</v>
      </c>
      <c r="F770" s="164">
        <f t="shared" si="231"/>
        <v>-99.018029242293423</v>
      </c>
      <c r="G770" s="164">
        <f t="shared" si="232"/>
        <v>-6.0673862286620714</v>
      </c>
      <c r="H770" s="164">
        <f t="shared" si="233"/>
        <v>177.38133548950481</v>
      </c>
      <c r="I770" s="164">
        <f t="shared" si="234"/>
        <v>-6.7916780206355725</v>
      </c>
      <c r="J770" s="164">
        <f t="shared" si="235"/>
        <v>78.363306247211383</v>
      </c>
      <c r="K770" s="164" t="str">
        <f t="shared" si="221"/>
        <v>1+0.0132282928853182i</v>
      </c>
      <c r="L770" s="164" t="str">
        <f t="shared" si="222"/>
        <v>1-0.00445372955088035i</v>
      </c>
      <c r="M770" s="164" t="str">
        <f t="shared" si="239"/>
        <v>1.00005891523893+0.00877456333443785i</v>
      </c>
      <c r="N770" s="164" t="str">
        <f t="shared" si="223"/>
        <v>1+98.7263190373501i</v>
      </c>
      <c r="O770" s="164" t="str">
        <f t="shared" si="224"/>
        <v>0.94487284240882+0.168325555819637i</v>
      </c>
      <c r="P770" s="164" t="str">
        <f t="shared" si="240"/>
        <v>-15.6732896835799+93.4521432452006i</v>
      </c>
      <c r="Q770" s="164" t="str">
        <f t="shared" si="225"/>
        <v>-0.144204830064737-0.908622884498529i</v>
      </c>
      <c r="R770" s="164" t="str">
        <f t="shared" si="226"/>
        <v>280-10.5513053563147i</v>
      </c>
      <c r="S770" s="164" t="str">
        <f t="shared" si="227"/>
        <v>-34819.3076758385i</v>
      </c>
      <c r="T770" s="164" t="str">
        <f t="shared" si="236"/>
        <v>279.812296761705-12.7975422156369i</v>
      </c>
      <c r="U770" s="164" t="str">
        <f t="shared" si="228"/>
        <v>-0.496794678323652+0.0227214848737156i</v>
      </c>
    </row>
    <row r="771" spans="2:21" x14ac:dyDescent="0.2">
      <c r="B771" s="164">
        <f t="shared" si="237"/>
        <v>4.6649999999999219</v>
      </c>
      <c r="C771" s="164">
        <f t="shared" si="238"/>
        <v>46238.102139917726</v>
      </c>
      <c r="D771" s="164">
        <f t="shared" si="229"/>
        <v>46.238102139917729</v>
      </c>
      <c r="E771" s="164">
        <f t="shared" si="230"/>
        <v>-0.81593243330959087</v>
      </c>
      <c r="F771" s="164">
        <f t="shared" si="231"/>
        <v>-99.146975527868904</v>
      </c>
      <c r="G771" s="164">
        <f t="shared" si="232"/>
        <v>-6.0675329493134011</v>
      </c>
      <c r="H771" s="164">
        <f t="shared" si="233"/>
        <v>177.40068253453757</v>
      </c>
      <c r="I771" s="164">
        <f t="shared" si="234"/>
        <v>-6.8834653826229921</v>
      </c>
      <c r="J771" s="164">
        <f t="shared" si="235"/>
        <v>78.253707006668662</v>
      </c>
      <c r="K771" s="164" t="str">
        <f t="shared" si="221"/>
        <v>1+0.0133814692977202i</v>
      </c>
      <c r="L771" s="164" t="str">
        <f t="shared" si="222"/>
        <v>1-0.00450530130850071i</v>
      </c>
      <c r="M771" s="164" t="str">
        <f t="shared" si="239"/>
        <v>1.00006028755114+0.00887616798921949i</v>
      </c>
      <c r="N771" s="164" t="str">
        <f t="shared" si="223"/>
        <v>1+99.8695159328911i</v>
      </c>
      <c r="O771" s="164" t="str">
        <f t="shared" si="224"/>
        <v>0.943588765952589+0.170274673894022i</v>
      </c>
      <c r="P771" s="164" t="str">
        <f t="shared" si="240"/>
        <v>-16.0616604914743+94.4060279692932i</v>
      </c>
      <c r="Q771" s="164" t="str">
        <f t="shared" si="225"/>
        <v>-0.144714457458527-0.89876342640436i</v>
      </c>
      <c r="R771" s="164" t="str">
        <f t="shared" si="226"/>
        <v>280-10.4305255626553i</v>
      </c>
      <c r="S771" s="164" t="str">
        <f t="shared" si="227"/>
        <v>-34420.7343567624i</v>
      </c>
      <c r="T771" s="164" t="str">
        <f t="shared" si="236"/>
        <v>279.811875573704-12.7028427951544i</v>
      </c>
      <c r="U771" s="164" t="str">
        <f t="shared" si="228"/>
        <v>-0.496793930522501+0.0225533501323889i</v>
      </c>
    </row>
    <row r="772" spans="2:21" x14ac:dyDescent="0.2">
      <c r="B772" s="164">
        <f t="shared" si="237"/>
        <v>4.6699999999999218</v>
      </c>
      <c r="C772" s="164">
        <f t="shared" si="238"/>
        <v>46773.514128711417</v>
      </c>
      <c r="D772" s="164">
        <f t="shared" si="229"/>
        <v>46.773514128711419</v>
      </c>
      <c r="E772" s="164">
        <f t="shared" si="230"/>
        <v>-0.90737841529035035</v>
      </c>
      <c r="F772" s="164">
        <f t="shared" si="231"/>
        <v>-99.277673536173808</v>
      </c>
      <c r="G772" s="164">
        <f t="shared" si="232"/>
        <v>-6.0676766356336902</v>
      </c>
      <c r="H772" s="164">
        <f t="shared" si="233"/>
        <v>177.419686098157</v>
      </c>
      <c r="I772" s="164">
        <f t="shared" si="234"/>
        <v>-6.9750550509240403</v>
      </c>
      <c r="J772" s="164">
        <f t="shared" si="235"/>
        <v>78.142012561983194</v>
      </c>
      <c r="K772" s="164" t="str">
        <f t="shared" si="221"/>
        <v>1+0.0135364194093834i</v>
      </c>
      <c r="L772" s="164" t="str">
        <f t="shared" si="222"/>
        <v>1-0.00455747023892956i</v>
      </c>
      <c r="M772" s="164" t="str">
        <f t="shared" si="239"/>
        <v>1.0000616918286+0.00897894917045384i</v>
      </c>
      <c r="N772" s="164" t="str">
        <f t="shared" si="223"/>
        <v>1+101.025950424594i</v>
      </c>
      <c r="O772" s="164" t="str">
        <f t="shared" si="224"/>
        <v>0.942274779513375+0.172246361691997i</v>
      </c>
      <c r="P772" s="164" t="str">
        <f t="shared" si="240"/>
        <v>-16.459077617599+95.3664515231555i</v>
      </c>
      <c r="Q772" s="164" t="str">
        <f t="shared" si="225"/>
        <v>-0.145227213287231-0.889021817764731i</v>
      </c>
      <c r="R772" s="164" t="str">
        <f t="shared" si="226"/>
        <v>280-10.3111283238612i</v>
      </c>
      <c r="S772" s="164" t="str">
        <f t="shared" si="227"/>
        <v>-34026.7234687419i</v>
      </c>
      <c r="T772" s="164" t="str">
        <f t="shared" si="236"/>
        <v>279.811444576287-12.6098269631602i</v>
      </c>
      <c r="U772" s="164" t="str">
        <f t="shared" si="228"/>
        <v>-0.496793165305155+0.0223882045298927i</v>
      </c>
    </row>
    <row r="773" spans="2:21" x14ac:dyDescent="0.2">
      <c r="B773" s="164">
        <f t="shared" si="237"/>
        <v>4.6749999999999217</v>
      </c>
      <c r="C773" s="164">
        <f t="shared" si="238"/>
        <v>47315.125896139551</v>
      </c>
      <c r="D773" s="164">
        <f t="shared" si="229"/>
        <v>47.315125896139548</v>
      </c>
      <c r="E773" s="164">
        <f t="shared" si="230"/>
        <v>-0.99862520522493614</v>
      </c>
      <c r="F773" s="164">
        <f t="shared" si="231"/>
        <v>-99.410160937651312</v>
      </c>
      <c r="G773" s="164">
        <f t="shared" si="232"/>
        <v>-6.067817363508281</v>
      </c>
      <c r="H773" s="164">
        <f t="shared" si="233"/>
        <v>177.43834866424802</v>
      </c>
      <c r="I773" s="164">
        <f t="shared" si="234"/>
        <v>-7.0664425687332173</v>
      </c>
      <c r="J773" s="164">
        <f t="shared" si="235"/>
        <v>78.028187726596713</v>
      </c>
      <c r="K773" s="164" t="str">
        <f t="shared" si="221"/>
        <v>1+0.0136931637587772i</v>
      </c>
      <c r="L773" s="164" t="str">
        <f t="shared" si="222"/>
        <v>1-0.00461024325710209i</v>
      </c>
      <c r="M773" s="164" t="str">
        <f t="shared" si="239"/>
        <v>1.00006312881589+0.00908292050167511i</v>
      </c>
      <c r="N773" s="164" t="str">
        <f t="shared" si="223"/>
        <v>1+102.195775796599i</v>
      </c>
      <c r="O773" s="164" t="str">
        <f t="shared" si="224"/>
        <v>0.940930186398175+0.174240880558643i</v>
      </c>
      <c r="P773" s="164" t="str">
        <f t="shared" si="240"/>
        <v>-16.8657517777749+96.3333312499586i</v>
      </c>
      <c r="Q773" s="164" t="str">
        <f t="shared" si="225"/>
        <v>-0.145743414799931-0.879396715187753i</v>
      </c>
      <c r="R773" s="164" t="str">
        <f t="shared" si="226"/>
        <v>280-10.1930978139578i</v>
      </c>
      <c r="S773" s="164" t="str">
        <f t="shared" si="227"/>
        <v>-33637.2227860607i</v>
      </c>
      <c r="T773" s="164" t="str">
        <f t="shared" si="236"/>
        <v>279.811003541026-12.5184823849001i</v>
      </c>
      <c r="U773" s="164" t="str">
        <f t="shared" si="228"/>
        <v>-0.496792382266049+0.0222260261664022i</v>
      </c>
    </row>
    <row r="774" spans="2:21" x14ac:dyDescent="0.2">
      <c r="B774" s="164">
        <f t="shared" si="237"/>
        <v>4.6799999999999216</v>
      </c>
      <c r="C774" s="164">
        <f t="shared" si="238"/>
        <v>47863.00923225523</v>
      </c>
      <c r="D774" s="164">
        <f t="shared" si="229"/>
        <v>47.86300923225523</v>
      </c>
      <c r="E774" s="164">
        <f t="shared" si="230"/>
        <v>-1.0896681681197389</v>
      </c>
      <c r="F774" s="164">
        <f t="shared" si="231"/>
        <v>-99.544476440268298</v>
      </c>
      <c r="G774" s="164">
        <f t="shared" si="232"/>
        <v>-6.0679552072673006</v>
      </c>
      <c r="H774" s="164">
        <f t="shared" si="233"/>
        <v>177.45667267270881</v>
      </c>
      <c r="I774" s="164">
        <f t="shared" si="234"/>
        <v>-7.1576233753870397</v>
      </c>
      <c r="J774" s="164">
        <f t="shared" si="235"/>
        <v>77.912196232440508</v>
      </c>
      <c r="K774" s="164" t="str">
        <f t="shared" si="221"/>
        <v>1+0.0138517231221952i</v>
      </c>
      <c r="L774" s="164" t="str">
        <f t="shared" si="222"/>
        <v>1-0.00466362735802471i</v>
      </c>
      <c r="M774" s="164" t="str">
        <f t="shared" si="239"/>
        <v>1.00006459927491+0.00918809576417049i</v>
      </c>
      <c r="N774" s="164" t="str">
        <f t="shared" si="223"/>
        <v>1+103.37914710799i</v>
      </c>
      <c r="O774" s="164" t="str">
        <f t="shared" si="224"/>
        <v>0.939554273685922+0.176258494865277i</v>
      </c>
      <c r="P774" s="164" t="str">
        <f t="shared" si="240"/>
        <v>-17.2818985960244+97.3065779701829i</v>
      </c>
      <c r="Q774" s="164" t="str">
        <f t="shared" si="225"/>
        <v>-0.146263383233414-0.869886787785401i</v>
      </c>
      <c r="R774" s="164" t="str">
        <f t="shared" si="226"/>
        <v>280-10.0764183881288i</v>
      </c>
      <c r="S774" s="164" t="str">
        <f t="shared" si="227"/>
        <v>-33252.1806808251i</v>
      </c>
      <c r="T774" s="164" t="str">
        <f t="shared" si="236"/>
        <v>279.810552234173-12.4287969469454i</v>
      </c>
      <c r="U774" s="164" t="str">
        <f t="shared" si="228"/>
        <v>-0.496791580990175+0.0220667935350466i</v>
      </c>
    </row>
    <row r="775" spans="2:21" x14ac:dyDescent="0.2">
      <c r="B775" s="164">
        <f t="shared" si="237"/>
        <v>4.6849999999999214</v>
      </c>
      <c r="C775" s="164">
        <f t="shared" si="238"/>
        <v>48417.236758401232</v>
      </c>
      <c r="D775" s="164">
        <f t="shared" si="229"/>
        <v>48.417236758401231</v>
      </c>
      <c r="E775" s="164">
        <f t="shared" si="230"/>
        <v>-1.1805025646306377</v>
      </c>
      <c r="F775" s="164">
        <f t="shared" si="231"/>
        <v>-99.680659828025298</v>
      </c>
      <c r="G775" s="164">
        <f t="shared" si="232"/>
        <v>-6.0680902397244587</v>
      </c>
      <c r="H775" s="164">
        <f t="shared" si="233"/>
        <v>177.47466051973407</v>
      </c>
      <c r="I775" s="164">
        <f t="shared" si="234"/>
        <v>-7.2485928043550967</v>
      </c>
      <c r="J775" s="164">
        <f t="shared" si="235"/>
        <v>77.794000691708774</v>
      </c>
      <c r="K775" s="164" t="str">
        <f t="shared" si="221"/>
        <v>1+0.0140121185165095i</v>
      </c>
      <c r="L775" s="164" t="str">
        <f t="shared" si="222"/>
        <v>1-0.00471762961770217i</v>
      </c>
      <c r="M775" s="164" t="str">
        <f t="shared" si="239"/>
        <v>1.00006610398532+0.00929448889880733i</v>
      </c>
      <c r="N775" s="164" t="str">
        <f t="shared" si="223"/>
        <v>1+104.576221213354i</v>
      </c>
      <c r="O775" s="164" t="str">
        <f t="shared" si="224"/>
        <v>0.938146311849484+0.178299472044488i</v>
      </c>
      <c r="P775" s="164" t="str">
        <f t="shared" si="240"/>
        <v>-17.7077387188991+98.2860957105083i</v>
      </c>
      <c r="Q775" s="164" t="str">
        <f t="shared" si="225"/>
        <v>-0.146787444083407-0.86049071684114i</v>
      </c>
      <c r="R775" s="164" t="str">
        <f t="shared" si="226"/>
        <v>280-9.96107458064287i</v>
      </c>
      <c r="S775" s="164" t="str">
        <f t="shared" si="227"/>
        <v>-32871.5461161214i</v>
      </c>
      <c r="T775" s="164" t="str">
        <f t="shared" si="236"/>
        <v>279.81009041654-12.3407587555811i</v>
      </c>
      <c r="U775" s="164" t="str">
        <f t="shared" si="228"/>
        <v>-0.496790761052863+0.0219104855190473i</v>
      </c>
    </row>
    <row r="776" spans="2:21" x14ac:dyDescent="0.2">
      <c r="B776" s="164">
        <f t="shared" si="237"/>
        <v>4.6899999999999213</v>
      </c>
      <c r="C776" s="164">
        <f t="shared" si="238"/>
        <v>48977.881936835816</v>
      </c>
      <c r="D776" s="164">
        <f t="shared" si="229"/>
        <v>48.977881936835814</v>
      </c>
      <c r="E776" s="164">
        <f t="shared" si="230"/>
        <v>-1.2711235489989325</v>
      </c>
      <c r="F776" s="164">
        <f t="shared" si="231"/>
        <v>-99.818752001108436</v>
      </c>
      <c r="G776" s="164">
        <f t="shared" si="232"/>
        <v>-6.0682225322150494</v>
      </c>
      <c r="H776" s="164">
        <f t="shared" si="233"/>
        <v>177.49231455809399</v>
      </c>
      <c r="I776" s="164">
        <f t="shared" si="234"/>
        <v>-7.3393460812139821</v>
      </c>
      <c r="J776" s="164">
        <f t="shared" si="235"/>
        <v>77.673562556985559</v>
      </c>
      <c r="K776" s="164" t="str">
        <f t="shared" si="221"/>
        <v>1+0.0141743712019557i</v>
      </c>
      <c r="L776" s="164" t="str">
        <f t="shared" si="222"/>
        <v>1-0.0047722571940755i</v>
      </c>
      <c r="M776" s="164" t="str">
        <f t="shared" si="239"/>
        <v>1.00006764374494+0.0094021140078802i</v>
      </c>
      <c r="N776" s="164" t="str">
        <f t="shared" si="223"/>
        <v>1+105.787156783567i</v>
      </c>
      <c r="O776" s="164" t="str">
        <f t="shared" si="224"/>
        <v>0.936705554368858+0.180364082625591i</v>
      </c>
      <c r="P776" s="164" t="str">
        <f t="shared" si="240"/>
        <v>-18.1434979324688+99.271781422682i</v>
      </c>
      <c r="Q776" s="164" t="str">
        <f t="shared" si="225"/>
        <v>-0.147315927382597-0.851207195469326i</v>
      </c>
      <c r="R776" s="164" t="str">
        <f t="shared" si="226"/>
        <v>280-9.84705110280306i</v>
      </c>
      <c r="S776" s="164" t="str">
        <f t="shared" si="227"/>
        <v>-32495.2686392501i</v>
      </c>
      <c r="T776" s="164" t="str">
        <f t="shared" si="236"/>
        <v>279.80961784337-12.2543561352212i</v>
      </c>
      <c r="U776" s="164" t="str">
        <f t="shared" si="228"/>
        <v>-0.496789922019558+0.0217570813889044i</v>
      </c>
    </row>
    <row r="777" spans="2:21" x14ac:dyDescent="0.2">
      <c r="B777" s="164">
        <f t="shared" si="237"/>
        <v>4.6949999999999212</v>
      </c>
      <c r="C777" s="164">
        <f t="shared" si="238"/>
        <v>49545.019080470112</v>
      </c>
      <c r="D777" s="164">
        <f t="shared" si="229"/>
        <v>49.545019080470112</v>
      </c>
      <c r="E777" s="164">
        <f t="shared" si="230"/>
        <v>-1.3615261669752541</v>
      </c>
      <c r="F777" s="164">
        <f t="shared" si="231"/>
        <v>-99.958795017762554</v>
      </c>
      <c r="G777" s="164">
        <f t="shared" si="232"/>
        <v>-6.0683521546331622</v>
      </c>
      <c r="H777" s="164">
        <f t="shared" si="233"/>
        <v>177.50963709740884</v>
      </c>
      <c r="I777" s="164">
        <f t="shared" si="234"/>
        <v>-7.4298783216084168</v>
      </c>
      <c r="J777" s="164">
        <f t="shared" si="235"/>
        <v>77.550842079646287</v>
      </c>
      <c r="K777" s="164" t="str">
        <f t="shared" si="221"/>
        <v>1+0.0143385026849516i</v>
      </c>
      <c r="L777" s="164" t="str">
        <f t="shared" si="222"/>
        <v>1-0.00482751732797076i</v>
      </c>
      <c r="M777" s="164" t="str">
        <f t="shared" si="239"/>
        <v>1.00006921937017+0.00951098535698084i</v>
      </c>
      <c r="N777" s="164" t="str">
        <f t="shared" si="223"/>
        <v>1+107.012114326827i</v>
      </c>
      <c r="O777" s="164" t="str">
        <f t="shared" si="224"/>
        <v>0.935231237335357+0.182452600270482i</v>
      </c>
      <c r="P777" s="164" t="str">
        <f t="shared" si="240"/>
        <v>-18.5894072820363+100.263524692022i</v>
      </c>
      <c r="Q777" s="164" t="str">
        <f t="shared" si="225"/>
        <v>-0.147849167985743-0.842034928265513i</v>
      </c>
      <c r="R777" s="164" t="str">
        <f t="shared" si="226"/>
        <v>280-9.73433284092097i</v>
      </c>
      <c r="S777" s="164" t="str">
        <f t="shared" si="227"/>
        <v>-32123.2983750392i</v>
      </c>
      <c r="T777" s="164" t="str">
        <f t="shared" si="236"/>
        <v>279.80913426421-12.1695776268553i</v>
      </c>
      <c r="U777" s="164" t="str">
        <f t="shared" si="228"/>
        <v>-0.496789063445593+0.0216065607996386i</v>
      </c>
    </row>
    <row r="778" spans="2:21" x14ac:dyDescent="0.2">
      <c r="B778" s="164">
        <f t="shared" si="237"/>
        <v>4.6999999999999211</v>
      </c>
      <c r="C778" s="164">
        <f t="shared" si="238"/>
        <v>50118.723362718214</v>
      </c>
      <c r="D778" s="164">
        <f t="shared" si="229"/>
        <v>50.118723362718214</v>
      </c>
      <c r="E778" s="164">
        <f t="shared" si="230"/>
        <v>-1.4517053537331042</v>
      </c>
      <c r="F778" s="164">
        <f t="shared" si="231"/>
        <v>-100.10083213796746</v>
      </c>
      <c r="G778" s="164">
        <f t="shared" si="232"/>
        <v>-6.0684791754684406</v>
      </c>
      <c r="H778" s="164">
        <f t="shared" si="233"/>
        <v>177.52663040441897</v>
      </c>
      <c r="I778" s="164">
        <f t="shared" si="234"/>
        <v>-7.5201845292015452</v>
      </c>
      <c r="J778" s="164">
        <f t="shared" si="235"/>
        <v>77.425798266451508</v>
      </c>
      <c r="K778" s="164" t="str">
        <f t="shared" si="221"/>
        <v>1+0.0145045347209474i</v>
      </c>
      <c r="L778" s="164" t="str">
        <f t="shared" si="222"/>
        <v>1-0.00488341734405887i</v>
      </c>
      <c r="M778" s="164" t="str">
        <f t="shared" si="239"/>
        <v>1.00007083169642+0.00962111737688853i</v>
      </c>
      <c r="N778" s="164" t="str">
        <f t="shared" si="223"/>
        <v>1+108.25125620993i</v>
      </c>
      <c r="O778" s="164" t="str">
        <f t="shared" si="224"/>
        <v>0.933722579046575+0.184565301809914i</v>
      </c>
      <c r="P778" s="164" t="str">
        <f t="shared" si="240"/>
        <v>-19.0457031946415+101.261207435177i</v>
      </c>
      <c r="Q778" s="164" t="str">
        <f t="shared" si="225"/>
        <v>-0.148387505862215-0.832972630947043i</v>
      </c>
      <c r="R778" s="164" t="str">
        <f t="shared" si="226"/>
        <v>280-9.62290485431308i</v>
      </c>
      <c r="S778" s="164" t="str">
        <f t="shared" si="227"/>
        <v>-31755.5860192333i</v>
      </c>
      <c r="T778" s="164" t="str">
        <f t="shared" si="236"/>
        <v>279.808639422774-12.0864119865203i</v>
      </c>
      <c r="U778" s="164" t="str">
        <f t="shared" si="228"/>
        <v>-0.496788184875941+0.0214589037880777i</v>
      </c>
    </row>
    <row r="779" spans="2:21" x14ac:dyDescent="0.2">
      <c r="B779" s="164">
        <f t="shared" si="237"/>
        <v>4.704999999999921</v>
      </c>
      <c r="C779" s="164">
        <f t="shared" si="238"/>
        <v>50699.070827461313</v>
      </c>
      <c r="D779" s="164">
        <f t="shared" si="229"/>
        <v>50.699070827461313</v>
      </c>
      <c r="E779" s="164">
        <f t="shared" si="230"/>
        <v>-1.5416559317759289</v>
      </c>
      <c r="F779" s="164">
        <f t="shared" si="231"/>
        <v>-100.24490786900348</v>
      </c>
      <c r="G779" s="164">
        <f t="shared" si="232"/>
        <v>-6.068603661841605</v>
      </c>
      <c r="H779" s="164">
        <f t="shared" si="233"/>
        <v>177.54329670325055</v>
      </c>
      <c r="I779" s="164">
        <f t="shared" si="234"/>
        <v>-7.6102595936175339</v>
      </c>
      <c r="J779" s="164">
        <f t="shared" si="235"/>
        <v>77.298388834247064</v>
      </c>
      <c r="K779" s="164" t="str">
        <f t="shared" si="221"/>
        <v>1+0.0146724893173097i</v>
      </c>
      <c r="L779" s="164" t="str">
        <f t="shared" si="222"/>
        <v>1-0.00493996465182639i</v>
      </c>
      <c r="M779" s="164" t="str">
        <f t="shared" si="239"/>
        <v>1.00007248157858+0.00973252466548331i</v>
      </c>
      <c r="N779" s="164" t="str">
        <f t="shared" si="223"/>
        <v>1+109.504746679789i</v>
      </c>
      <c r="O779" s="164" t="str">
        <f t="shared" si="224"/>
        <v>0.932178779591919+0.186702467280186i</v>
      </c>
      <c r="P779" s="164" t="str">
        <f t="shared" si="240"/>
        <v>-19.5126276044164+102.264703586768i</v>
      </c>
      <c r="Q779" s="164" t="str">
        <f t="shared" si="225"/>
        <v>-0.148931286396271-0.824019029983064i</v>
      </c>
      <c r="R779" s="164" t="str">
        <f t="shared" si="226"/>
        <v>280-9.51275237332046i</v>
      </c>
      <c r="S779" s="164" t="str">
        <f t="shared" si="227"/>
        <v>-31392.0828319577i</v>
      </c>
      <c r="T779" s="164" t="str">
        <f t="shared" si="236"/>
        <v>279.808133056812-12.0048481838034i</v>
      </c>
      <c r="U779" s="164" t="str">
        <f t="shared" si="228"/>
        <v>-0.496787285844991+0.0213140907701992i</v>
      </c>
    </row>
    <row r="780" spans="2:21" x14ac:dyDescent="0.2">
      <c r="B780" s="164">
        <f t="shared" si="237"/>
        <v>4.7099999999999209</v>
      </c>
      <c r="C780" s="164">
        <f t="shared" si="238"/>
        <v>51286.138399127165</v>
      </c>
      <c r="D780" s="164">
        <f t="shared" si="229"/>
        <v>51.286138399127168</v>
      </c>
      <c r="E780" s="164">
        <f t="shared" si="230"/>
        <v>-1.6313726088412368</v>
      </c>
      <c r="F780" s="164">
        <f t="shared" si="231"/>
        <v>-100.39106801300052</v>
      </c>
      <c r="G780" s="164">
        <f t="shared" si="232"/>
        <v>-6.0687256795397868</v>
      </c>
      <c r="H780" s="164">
        <f t="shared" si="233"/>
        <v>177.55963817567687</v>
      </c>
      <c r="I780" s="164">
        <f t="shared" si="234"/>
        <v>-7.7000982883810236</v>
      </c>
      <c r="J780" s="164">
        <f t="shared" si="235"/>
        <v>77.168570162676346</v>
      </c>
      <c r="K780" s="164" t="str">
        <f t="shared" si="221"/>
        <v>1+0.0148423887362383i</v>
      </c>
      <c r="L780" s="164" t="str">
        <f t="shared" si="222"/>
        <v>1-0.00499716674655772i</v>
      </c>
      <c r="M780" s="164" t="str">
        <f t="shared" si="239"/>
        <v>1.00007416989143+0.00984522198968058i</v>
      </c>
      <c r="N780" s="164" t="str">
        <f t="shared" si="223"/>
        <v>1+110.77275188521i</v>
      </c>
      <c r="O780" s="164" t="str">
        <f t="shared" si="224"/>
        <v>0.930599020428482+0.188864379960267i</v>
      </c>
      <c r="P780" s="164" t="str">
        <f t="shared" si="240"/>
        <v>-19.9904280808642+103.273878774504i</v>
      </c>
      <c r="Q780" s="164" t="str">
        <f t="shared" si="225"/>
        <v>-0.149480860695452-0.815172862213126i</v>
      </c>
      <c r="R780" s="164" t="str">
        <f t="shared" si="226"/>
        <v>280-9.4038607973511i</v>
      </c>
      <c r="S780" s="164" t="str">
        <f t="shared" si="227"/>
        <v>-31032.7406312587i</v>
      </c>
      <c r="T780" s="164" t="str">
        <f t="shared" si="236"/>
        <v>279.807614897969-11.9248754003712i</v>
      </c>
      <c r="U780" s="164" t="str">
        <f t="shared" si="228"/>
        <v>-0.496786365876288+0.021172102538518i</v>
      </c>
    </row>
    <row r="781" spans="2:21" x14ac:dyDescent="0.2">
      <c r="B781" s="164">
        <f t="shared" si="237"/>
        <v>4.7149999999999208</v>
      </c>
      <c r="C781" s="164">
        <f t="shared" si="238"/>
        <v>51880.003892886678</v>
      </c>
      <c r="D781" s="164">
        <f t="shared" si="229"/>
        <v>51.880003892886677</v>
      </c>
      <c r="E781" s="164">
        <f t="shared" si="230"/>
        <v>-1.720849975804708</v>
      </c>
      <c r="F781" s="164">
        <f t="shared" si="231"/>
        <v>-100.53935971656178</v>
      </c>
      <c r="G781" s="164">
        <f t="shared" si="232"/>
        <v>-6.068845293050833</v>
      </c>
      <c r="H781" s="164">
        <f t="shared" si="233"/>
        <v>177.57565696137499</v>
      </c>
      <c r="I781" s="164">
        <f t="shared" si="234"/>
        <v>-7.7896952688555405</v>
      </c>
      <c r="J781" s="164">
        <f t="shared" si="235"/>
        <v>77.036297244813213</v>
      </c>
      <c r="K781" s="164" t="str">
        <f t="shared" si="221"/>
        <v>1+0.0150142554977172i</v>
      </c>
      <c r="L781" s="164" t="str">
        <f t="shared" si="222"/>
        <v>1-0.00505503121032857i</v>
      </c>
      <c r="M781" s="164" t="str">
        <f t="shared" si="239"/>
        <v>1.00007589753014+0.00995922428738863i</v>
      </c>
      <c r="N781" s="164" t="str">
        <f t="shared" si="223"/>
        <v>1+112.055439898907i</v>
      </c>
      <c r="O781" s="164" t="str">
        <f t="shared" si="224"/>
        <v>0.928982463947047+0.191051326409341i</v>
      </c>
      <c r="P781" s="164" t="str">
        <f t="shared" si="240"/>
        <v>-20.4793579601213+104.288589982366i</v>
      </c>
      <c r="Q781" s="164" t="str">
        <f t="shared" si="225"/>
        <v>-0.150036585907385-0.806432874453567i</v>
      </c>
      <c r="R781" s="164" t="str">
        <f t="shared" si="226"/>
        <v>280-9.29621569294451i</v>
      </c>
      <c r="S781" s="164" t="str">
        <f t="shared" si="227"/>
        <v>-30677.511786717i</v>
      </c>
      <c r="T781" s="164" t="str">
        <f t="shared" si="236"/>
        <v>279.807084671643-11.8464830285274i</v>
      </c>
      <c r="U781" s="164" t="str">
        <f t="shared" si="228"/>
        <v>-0.496785424482288+0.0210329202595264i</v>
      </c>
    </row>
    <row r="782" spans="2:21" x14ac:dyDescent="0.2">
      <c r="B782" s="164">
        <f t="shared" si="237"/>
        <v>4.7199999999999207</v>
      </c>
      <c r="C782" s="164">
        <f t="shared" si="238"/>
        <v>52480.746024967717</v>
      </c>
      <c r="D782" s="164">
        <f t="shared" si="229"/>
        <v>52.480746024967715</v>
      </c>
      <c r="E782" s="164">
        <f t="shared" si="230"/>
        <v>-1.81008250459137</v>
      </c>
      <c r="F782" s="164">
        <f t="shared" si="231"/>
        <v>-100.68983152256843</v>
      </c>
      <c r="G782" s="164">
        <f t="shared" si="232"/>
        <v>-6.0689625655970838</v>
      </c>
      <c r="H782" s="164">
        <f t="shared" si="233"/>
        <v>177.59135515817832</v>
      </c>
      <c r="I782" s="164">
        <f t="shared" si="234"/>
        <v>-7.8790450701884538</v>
      </c>
      <c r="J782" s="164">
        <f t="shared" si="235"/>
        <v>76.901523635609891</v>
      </c>
      <c r="K782" s="164" t="str">
        <f t="shared" si="221"/>
        <v>1+0.0151881123824995i</v>
      </c>
      <c r="L782" s="164" t="str">
        <f t="shared" si="222"/>
        <v>1-0.00511356571301093i</v>
      </c>
      <c r="M782" s="164" t="str">
        <f t="shared" si="239"/>
        <v>1.00007766541072+0.0100745466694886i</v>
      </c>
      <c r="N782" s="164" t="str">
        <f t="shared" si="223"/>
        <v>1+113.35298073979i</v>
      </c>
      <c r="O782" s="164" t="str">
        <f t="shared" si="224"/>
        <v>0.927328253027967+0.193263596504791i</v>
      </c>
      <c r="P782" s="164" t="str">
        <f t="shared" si="240"/>
        <v>-20.9796764792822+105.308685201447i</v>
      </c>
      <c r="Q782" s="164" t="str">
        <f t="shared" si="225"/>
        <v>-0.15059882554537-0.797797823090455i</v>
      </c>
      <c r="R782" s="164" t="str">
        <f t="shared" si="226"/>
        <v>280-9.18980279185874i</v>
      </c>
      <c r="S782" s="164" t="str">
        <f t="shared" si="227"/>
        <v>-30326.3492131337i</v>
      </c>
      <c r="T782" s="164" t="str">
        <f t="shared" si="236"/>
        <v>279.806542096839-11.7696606697977i</v>
      </c>
      <c r="U782" s="164" t="str">
        <f t="shared" si="228"/>
        <v>-0.496784461164099+0.0208965254711812i</v>
      </c>
    </row>
    <row r="783" spans="2:21" x14ac:dyDescent="0.2">
      <c r="B783" s="164">
        <f t="shared" si="237"/>
        <v>4.7249999999999206</v>
      </c>
      <c r="C783" s="164">
        <f t="shared" si="238"/>
        <v>53088.444423089175</v>
      </c>
      <c r="D783" s="164">
        <f t="shared" si="229"/>
        <v>53.088444423089172</v>
      </c>
      <c r="E783" s="164">
        <f t="shared" si="230"/>
        <v>-1.8990645460946707</v>
      </c>
      <c r="F783" s="164">
        <f t="shared" si="231"/>
        <v>-100.84253342426767</v>
      </c>
      <c r="G783" s="164">
        <f t="shared" si="232"/>
        <v>-6.0690775591685071</v>
      </c>
      <c r="H783" s="164">
        <f t="shared" si="233"/>
        <v>177.60673482232414</v>
      </c>
      <c r="I783" s="164">
        <f t="shared" si="234"/>
        <v>-7.968142105263178</v>
      </c>
      <c r="J783" s="164">
        <f t="shared" si="235"/>
        <v>76.764201398056471</v>
      </c>
      <c r="K783" s="164" t="str">
        <f t="shared" si="221"/>
        <v>1+0.0153639824351268i</v>
      </c>
      <c r="L783" s="164" t="str">
        <f t="shared" si="222"/>
        <v>1-0.00517277801328973i</v>
      </c>
      <c r="M783" s="164" t="str">
        <f t="shared" si="239"/>
        <v>1.00007947447054+0.0101912044218371i</v>
      </c>
      <c r="N783" s="164" t="str">
        <f t="shared" si="223"/>
        <v>1+114.665546395489i</v>
      </c>
      <c r="O783" s="164" t="str">
        <f t="shared" si="224"/>
        <v>0.925635510586718+0.195501483480622i</v>
      </c>
      <c r="P783" s="164" t="str">
        <f t="shared" si="240"/>
        <v>-21.4916489138475+106.334003067974i</v>
      </c>
      <c r="Q783" s="164" t="str">
        <f t="shared" si="225"/>
        <v>-0.15116794982311-0.789266473658448i</v>
      </c>
      <c r="R783" s="164" t="str">
        <f t="shared" si="226"/>
        <v>280-9.08460798917895i</v>
      </c>
      <c r="S783" s="164" t="str">
        <f t="shared" si="227"/>
        <v>-29979.2063642904i</v>
      </c>
      <c r="T783" s="164" t="str">
        <f t="shared" si="236"/>
        <v>279.805986886023-11.6943981335428i</v>
      </c>
      <c r="U783" s="164" t="str">
        <f t="shared" si="228"/>
        <v>-0.496783475411214+0.0207629000804414i</v>
      </c>
    </row>
    <row r="784" spans="2:21" x14ac:dyDescent="0.2">
      <c r="B784" s="164">
        <f t="shared" si="237"/>
        <v>4.7299999999999205</v>
      </c>
      <c r="C784" s="164">
        <f t="shared" si="238"/>
        <v>53703.179637015499</v>
      </c>
      <c r="D784" s="164">
        <f t="shared" si="229"/>
        <v>53.703179637015502</v>
      </c>
      <c r="E784" s="164">
        <f t="shared" si="230"/>
        <v>-1.9877903281144045</v>
      </c>
      <c r="F784" s="164">
        <f t="shared" si="231"/>
        <v>-100.99751692175853</v>
      </c>
      <c r="G784" s="164">
        <f t="shared" si="232"/>
        <v>-6.0691903345550804</v>
      </c>
      <c r="H784" s="164">
        <f t="shared" si="233"/>
        <v>177.62179796869759</v>
      </c>
      <c r="I784" s="164">
        <f t="shared" si="234"/>
        <v>-8.0569806626694849</v>
      </c>
      <c r="J784" s="164">
        <f t="shared" si="235"/>
        <v>76.624281046939061</v>
      </c>
      <c r="K784" s="164" t="str">
        <f t="shared" si="221"/>
        <v>1+0.0155418889669842i</v>
      </c>
      <c r="L784" s="164" t="str">
        <f t="shared" si="222"/>
        <v>1-0.00523267595969122i</v>
      </c>
      <c r="M784" s="164" t="str">
        <f t="shared" si="239"/>
        <v>1.00008132566877+0.010309213007293i</v>
      </c>
      <c r="N784" s="164" t="str">
        <f t="shared" si="223"/>
        <v>1+115.993310845162i</v>
      </c>
      <c r="O784" s="164" t="str">
        <f t="shared" si="224"/>
        <v>0.923903339108853+0.197765283966328i</v>
      </c>
      <c r="P784" s="164" t="str">
        <f t="shared" si="240"/>
        <v>-22.0155467183792+107.364372488103i</v>
      </c>
      <c r="Q784" s="164" t="str">
        <f t="shared" si="225"/>
        <v>-0.151744335998879-0.780837600403952i</v>
      </c>
      <c r="R784" s="164" t="str">
        <f t="shared" si="226"/>
        <v>280-8.98061734144798i</v>
      </c>
      <c r="S784" s="164" t="str">
        <f t="shared" si="227"/>
        <v>-29636.0372267783i</v>
      </c>
      <c r="T784" s="164" t="str">
        <f t="shared" si="236"/>
        <v>279.805418744968-11.6206854355976i</v>
      </c>
      <c r="U784" s="164" t="str">
        <f t="shared" si="228"/>
        <v>-0.496782466701247+0.0206320263608521i</v>
      </c>
    </row>
    <row r="785" spans="2:21" x14ac:dyDescent="0.2">
      <c r="B785" s="164">
        <f t="shared" si="237"/>
        <v>4.7349999999999204</v>
      </c>
      <c r="C785" s="164">
        <f t="shared" si="238"/>
        <v>54325.03314923343</v>
      </c>
      <c r="D785" s="164">
        <f t="shared" si="229"/>
        <v>54.325033149233427</v>
      </c>
      <c r="E785" s="164">
        <f t="shared" si="230"/>
        <v>-2.0762539533135262</v>
      </c>
      <c r="F785" s="164">
        <f t="shared" si="231"/>
        <v>-101.15483508099287</v>
      </c>
      <c r="G785" s="164">
        <f t="shared" si="232"/>
        <v>-6.0693009513788265</v>
      </c>
      <c r="H785" s="164">
        <f t="shared" si="233"/>
        <v>177.63654657107006</v>
      </c>
      <c r="I785" s="164">
        <f t="shared" si="234"/>
        <v>-8.1455549046923537</v>
      </c>
      <c r="J785" s="164">
        <f t="shared" si="235"/>
        <v>76.481711490077188</v>
      </c>
      <c r="K785" s="164" t="str">
        <f t="shared" si="221"/>
        <v>1+0.0157218555593899i</v>
      </c>
      <c r="L785" s="164" t="str">
        <f t="shared" si="222"/>
        <v>1-0.00529326749162334i</v>
      </c>
      <c r="M785" s="164" t="str">
        <f t="shared" si="239"/>
        <v>1.00008321998694+0.0104285880677666i</v>
      </c>
      <c r="N785" s="164" t="str">
        <f t="shared" si="223"/>
        <v>1+117.336450082548i</v>
      </c>
      <c r="O785" s="164" t="str">
        <f t="shared" si="224"/>
        <v>0.922130820174124+0.200055298026212i</v>
      </c>
      <c r="P785" s="164" t="str">
        <f t="shared" si="240"/>
        <v>-22.5516476704278+108.399612248966i</v>
      </c>
      <c r="Q785" s="164" t="str">
        <f t="shared" si="225"/>
        <v>-0.152328368729577-0.772509985831943i</v>
      </c>
      <c r="R785" s="164" t="str">
        <f t="shared" si="226"/>
        <v>280-8.8778170648182i</v>
      </c>
      <c r="S785" s="164" t="str">
        <f t="shared" si="227"/>
        <v>-29296.7963139i</v>
      </c>
      <c r="T785" s="164" t="str">
        <f t="shared" si="236"/>
        <v>279.804837372595-11.548512796939i</v>
      </c>
      <c r="U785" s="164" t="str">
        <f t="shared" si="228"/>
        <v>-0.496781434499645+0.0205038869501788i</v>
      </c>
    </row>
    <row r="786" spans="2:21" x14ac:dyDescent="0.2">
      <c r="B786" s="164">
        <f t="shared" si="237"/>
        <v>4.7399999999999203</v>
      </c>
      <c r="C786" s="164">
        <f t="shared" si="238"/>
        <v>54954.087385752449</v>
      </c>
      <c r="D786" s="164">
        <f t="shared" si="229"/>
        <v>54.954087385752452</v>
      </c>
      <c r="E786" s="164">
        <f t="shared" si="230"/>
        <v>-2.164449397206206</v>
      </c>
      <c r="F786" s="164">
        <f t="shared" si="231"/>
        <v>-101.31454259541358</v>
      </c>
      <c r="G786" s="164">
        <f t="shared" si="232"/>
        <v>-6.0694094681248654</v>
      </c>
      <c r="H786" s="164">
        <f t="shared" si="233"/>
        <v>177.65098256233415</v>
      </c>
      <c r="I786" s="164">
        <f t="shared" si="234"/>
        <v>-8.2338588653310723</v>
      </c>
      <c r="J786" s="164">
        <f t="shared" si="235"/>
        <v>76.336439966920565</v>
      </c>
      <c r="K786" s="164" t="str">
        <f t="shared" si="221"/>
        <v>1+0.0159039060667205i</v>
      </c>
      <c r="L786" s="164" t="str">
        <f t="shared" si="222"/>
        <v>1-0.005354560640428i</v>
      </c>
      <c r="M786" s="164" t="str">
        <f t="shared" si="239"/>
        <v>1.00008515842945+0.0105493454262925i</v>
      </c>
      <c r="N786" s="164" t="str">
        <f t="shared" si="223"/>
        <v>1+118.695142139298i</v>
      </c>
      <c r="O786" s="164" t="str">
        <f t="shared" si="224"/>
        <v>0.920317013969531+0.202371829199157i</v>
      </c>
      <c r="P786" s="164" t="str">
        <f t="shared" si="240"/>
        <v>-23.1002360178141+109.439530615527i</v>
      </c>
      <c r="Q786" s="164" t="str">
        <f t="shared" si="225"/>
        <v>-0.152920440434892-0.764282420234679i</v>
      </c>
      <c r="R786" s="164" t="str">
        <f t="shared" si="226"/>
        <v>280-8.77619353322414i</v>
      </c>
      <c r="S786" s="164" t="str">
        <f t="shared" si="227"/>
        <v>-28961.4386596398i</v>
      </c>
      <c r="T786" s="164" t="str">
        <f t="shared" si="236"/>
        <v>279.80424246082-11.4778706423784i</v>
      </c>
      <c r="U786" s="164" t="str">
        <f t="shared" si="228"/>
        <v>-0.496780378259417+0.0203784648480869i</v>
      </c>
    </row>
    <row r="787" spans="2:21" x14ac:dyDescent="0.2">
      <c r="B787" s="164">
        <f t="shared" si="237"/>
        <v>4.7449999999999202</v>
      </c>
      <c r="C787" s="164">
        <f t="shared" si="238"/>
        <v>55590.425727030233</v>
      </c>
      <c r="D787" s="164">
        <f t="shared" si="229"/>
        <v>55.590425727030237</v>
      </c>
      <c r="E787" s="164">
        <f t="shared" si="230"/>
        <v>-2.2523705061805024</v>
      </c>
      <c r="F787" s="164">
        <f t="shared" si="231"/>
        <v>-101.47669585036491</v>
      </c>
      <c r="G787" s="164">
        <f t="shared" si="232"/>
        <v>-6.0695159421720621</v>
      </c>
      <c r="H787" s="164">
        <f t="shared" si="233"/>
        <v>177.66510783473359</v>
      </c>
      <c r="I787" s="164">
        <f t="shared" si="234"/>
        <v>-8.321886448352565</v>
      </c>
      <c r="J787" s="164">
        <f t="shared" si="235"/>
        <v>76.188411984368685</v>
      </c>
      <c r="K787" s="164" t="str">
        <f t="shared" si="221"/>
        <v>1+0.0160880646195739i</v>
      </c>
      <c r="L787" s="164" t="str">
        <f t="shared" si="222"/>
        <v>1-0.00541656353044569i</v>
      </c>
      <c r="M787" s="164" t="str">
        <f t="shared" si="239"/>
        <v>1.00008714202409+0.0106715010891282i</v>
      </c>
      <c r="N787" s="164" t="str">
        <f t="shared" si="223"/>
        <v>1+120.069567108572i</v>
      </c>
      <c r="O787" s="164" t="str">
        <f t="shared" si="224"/>
        <v>0.918460958791016+0.20471518453886i</v>
      </c>
      <c r="P787" s="164" t="str">
        <f t="shared" si="240"/>
        <v>-23.6616026293413+110.4839249127i</v>
      </c>
      <c r="Q787" s="164" t="str">
        <f t="shared" si="225"/>
        <v>-0.153520951672053-0.756153701201294i</v>
      </c>
      <c r="R787" s="164" t="str">
        <f t="shared" si="226"/>
        <v>280-8.675733276577i</v>
      </c>
      <c r="S787" s="164" t="str">
        <f t="shared" si="227"/>
        <v>-28629.919812704i</v>
      </c>
      <c r="T787" s="164" t="str">
        <f t="shared" si="236"/>
        <v>279.803633694389-11.4087495992831i</v>
      </c>
      <c r="U787" s="164" t="str">
        <f t="shared" si="228"/>
        <v>-0.496779297420845+0.0202557434138707i</v>
      </c>
    </row>
    <row r="788" spans="2:21" x14ac:dyDescent="0.2">
      <c r="B788" s="164">
        <f t="shared" si="237"/>
        <v>4.7499999999999201</v>
      </c>
      <c r="C788" s="164">
        <f t="shared" si="238"/>
        <v>56234.132519024664</v>
      </c>
      <c r="D788" s="164">
        <f t="shared" si="229"/>
        <v>56.234132519024662</v>
      </c>
      <c r="E788" s="164">
        <f t="shared" si="230"/>
        <v>-2.3400109955667783</v>
      </c>
      <c r="F788" s="164">
        <f t="shared" si="231"/>
        <v>-101.64135299040768</v>
      </c>
      <c r="G788" s="164">
        <f t="shared" si="232"/>
        <v>-6.0696204298232681</v>
      </c>
      <c r="H788" s="164">
        <f t="shared" si="233"/>
        <v>177.67892424008897</v>
      </c>
      <c r="I788" s="164">
        <f t="shared" si="234"/>
        <v>-8.4096314253900459</v>
      </c>
      <c r="J788" s="164">
        <f t="shared" si="235"/>
        <v>76.037571249681292</v>
      </c>
      <c r="K788" s="164" t="str">
        <f t="shared" si="221"/>
        <v>1+0.0162743556279665i</v>
      </c>
      <c r="L788" s="164" t="str">
        <f t="shared" si="222"/>
        <v>1-0.00547928438009232i</v>
      </c>
      <c r="M788" s="164" t="str">
        <f t="shared" si="239"/>
        <v>1.00008917182259+0.0107950712478742i</v>
      </c>
      <c r="N788" s="164" t="str">
        <f t="shared" si="223"/>
        <v>1+121.459907168911i</v>
      </c>
      <c r="O788" s="164" t="str">
        <f t="shared" si="224"/>
        <v>0.916561670533555+0.207085674654535i</v>
      </c>
      <c r="P788" s="164" t="str">
        <f t="shared" si="240"/>
        <v>-24.2360451490176+111.532581092242i</v>
      </c>
      <c r="Q788" s="164" t="str">
        <f t="shared" si="225"/>
        <v>-0.154130311521395-0.748122633106569i</v>
      </c>
      <c r="R788" s="164" t="str">
        <f t="shared" si="226"/>
        <v>280-8.57642297897838i</v>
      </c>
      <c r="S788" s="164" t="str">
        <f t="shared" si="227"/>
        <v>-28302.1958306285i</v>
      </c>
      <c r="T788" s="164" t="str">
        <f t="shared" si="236"/>
        <v>279.803010750709-11.3411404963223i</v>
      </c>
      <c r="U788" s="164" t="str">
        <f t="shared" si="228"/>
        <v>-0.496778191411179+0.0201357063642275i</v>
      </c>
    </row>
    <row r="789" spans="2:21" x14ac:dyDescent="0.2">
      <c r="B789" s="164">
        <f t="shared" si="237"/>
        <v>4.75499999999992</v>
      </c>
      <c r="C789" s="164">
        <f t="shared" si="238"/>
        <v>56885.293084373676</v>
      </c>
      <c r="D789" s="164">
        <f t="shared" si="229"/>
        <v>56.885293084373679</v>
      </c>
      <c r="E789" s="164">
        <f t="shared" si="230"/>
        <v>-2.4273644477594005</v>
      </c>
      <c r="F789" s="164">
        <f t="shared" si="231"/>
        <v>-101.80857398968668</v>
      </c>
      <c r="G789" s="164">
        <f t="shared" si="232"/>
        <v>-6.0697229863348383</v>
      </c>
      <c r="H789" s="164">
        <f t="shared" si="233"/>
        <v>177.69243359001868</v>
      </c>
      <c r="I789" s="164">
        <f t="shared" si="234"/>
        <v>-8.4970874340942384</v>
      </c>
      <c r="J789" s="164">
        <f t="shared" si="235"/>
        <v>75.883859600332002</v>
      </c>
      <c r="K789" s="164" t="str">
        <f t="shared" si="221"/>
        <v>1+0.0164628037845698i</v>
      </c>
      <c r="L789" s="164" t="str">
        <f t="shared" si="222"/>
        <v>1-0.00554273150294856i</v>
      </c>
      <c r="M789" s="164" t="str">
        <f t="shared" si="239"/>
        <v>1.00009124890116+0.0109200722816212i</v>
      </c>
      <c r="N789" s="164" t="str">
        <f t="shared" si="223"/>
        <v>1+122.866346608385i</v>
      </c>
      <c r="O789" s="164" t="str">
        <f t="shared" si="224"/>
        <v>0.914618142169374+0.209483613752077i</v>
      </c>
      <c r="P789" s="164" t="str">
        <f t="shared" si="240"/>
        <v>-24.8238681538704+112.585273283852i</v>
      </c>
      <c r="Q789" s="164" t="str">
        <f t="shared" si="225"/>
        <v>-0.154748937983134-0.740188026577448i</v>
      </c>
      <c r="R789" s="164" t="str">
        <f t="shared" si="226"/>
        <v>280-8.47824947695592i</v>
      </c>
      <c r="S789" s="164" t="str">
        <f t="shared" si="227"/>
        <v>-27978.2232739546i</v>
      </c>
      <c r="T789" s="164" t="str">
        <f t="shared" si="236"/>
        <v>279.802373299678-11.2750343622409i</v>
      </c>
      <c r="U789" s="164" t="str">
        <f t="shared" si="228"/>
        <v>-0.496777059644335+0.0200183377710804i</v>
      </c>
    </row>
    <row r="790" spans="2:21" x14ac:dyDescent="0.2">
      <c r="B790" s="164">
        <f t="shared" si="237"/>
        <v>4.7599999999999199</v>
      </c>
      <c r="C790" s="164">
        <f t="shared" si="238"/>
        <v>57543.993733705101</v>
      </c>
      <c r="D790" s="164">
        <f t="shared" si="229"/>
        <v>57.543993733705101</v>
      </c>
      <c r="E790" s="164">
        <f t="shared" si="230"/>
        <v>-2.5144243104015467</v>
      </c>
      <c r="F790" s="164">
        <f t="shared" si="231"/>
        <v>-101.97842072550405</v>
      </c>
      <c r="G790" s="164">
        <f t="shared" si="232"/>
        <v>-6.0698236659454698</v>
      </c>
      <c r="H790" s="164">
        <f t="shared" si="233"/>
        <v>177.70563765615589</v>
      </c>
      <c r="I790" s="164">
        <f t="shared" si="234"/>
        <v>-8.584247976347017</v>
      </c>
      <c r="J790" s="164">
        <f t="shared" si="235"/>
        <v>75.727216930651835</v>
      </c>
      <c r="K790" s="164" t="str">
        <f t="shared" si="221"/>
        <v>1+0.0166534340679829i</v>
      </c>
      <c r="L790" s="164" t="str">
        <f t="shared" si="222"/>
        <v>1-0.00560691330886186i</v>
      </c>
      <c r="M790" s="164" t="str">
        <f t="shared" si="239"/>
        <v>1.00009337436111+0.011046520759121i</v>
      </c>
      <c r="N790" s="164" t="str">
        <f t="shared" si="223"/>
        <v>1+124.289071849018i</v>
      </c>
      <c r="O790" s="164" t="str">
        <f t="shared" si="224"/>
        <v>0.912629343214009+0.211909319675717i</v>
      </c>
      <c r="P790" s="164" t="str">
        <f t="shared" si="240"/>
        <v>-25.4253833154377+113.641763329924i</v>
      </c>
      <c r="Q790" s="164" t="str">
        <f t="shared" si="225"/>
        <v>-0.155377258385699-0.732348697935628i</v>
      </c>
      <c r="R790" s="164" t="str">
        <f t="shared" si="226"/>
        <v>280-8.38119975771834i</v>
      </c>
      <c r="S790" s="164" t="str">
        <f t="shared" si="227"/>
        <v>-27657.9592004706i</v>
      </c>
      <c r="T790" s="164" t="str">
        <f t="shared" si="236"/>
        <v>279.801721003512-11.2104224246584i</v>
      </c>
      <c r="U790" s="164" t="str">
        <f t="shared" si="228"/>
        <v>-0.496775901520594+0.0199036220594456i</v>
      </c>
    </row>
    <row r="791" spans="2:21" x14ac:dyDescent="0.2">
      <c r="B791" s="164">
        <f t="shared" si="237"/>
        <v>4.7649999999999197</v>
      </c>
      <c r="C791" s="164">
        <f t="shared" si="238"/>
        <v>58210.321777076424</v>
      </c>
      <c r="D791" s="164">
        <f t="shared" si="229"/>
        <v>58.210321777076423</v>
      </c>
      <c r="E791" s="164">
        <f t="shared" si="230"/>
        <v>-2.6011838946465331</v>
      </c>
      <c r="F791" s="164">
        <f t="shared" si="231"/>
        <v>-102.15095705525469</v>
      </c>
      <c r="G791" s="164">
        <f t="shared" si="232"/>
        <v>-6.0699225219048518</v>
      </c>
      <c r="H791" s="164">
        <f t="shared" si="233"/>
        <v>177.71853817036057</v>
      </c>
      <c r="I791" s="164">
        <f t="shared" si="234"/>
        <v>-8.6711064165513854</v>
      </c>
      <c r="J791" s="164">
        <f t="shared" si="235"/>
        <v>75.567581115105881</v>
      </c>
      <c r="K791" s="164" t="str">
        <f t="shared" si="221"/>
        <v>1+0.0168462717460434i</v>
      </c>
      <c r="L791" s="164" t="str">
        <f t="shared" si="222"/>
        <v>1-0.00567183830506104i</v>
      </c>
      <c r="M791" s="164" t="str">
        <f t="shared" si="239"/>
        <v>1.00009554932939+0.0111744334409824i</v>
      </c>
      <c r="N791" s="164" t="str">
        <f t="shared" si="223"/>
        <v>1+125.728271471498i</v>
      </c>
      <c r="O791" s="164" t="str">
        <f t="shared" si="224"/>
        <v>0.910594219179929+0.214363113950148i</v>
      </c>
      <c r="P791" s="164" t="str">
        <f t="shared" si="240"/>
        <v>-26.0409095650199+114.701800303381i</v>
      </c>
      <c r="Q791" s="164" t="str">
        <f t="shared" si="225"/>
        <v>-0.156015709805825-0.724603468614237i</v>
      </c>
      <c r="R791" s="164" t="str">
        <f t="shared" si="226"/>
        <v>280-8.28526095743051i</v>
      </c>
      <c r="S791" s="164" t="str">
        <f t="shared" si="227"/>
        <v>-27341.3611595206i</v>
      </c>
      <c r="T791" s="164" t="str">
        <f t="shared" si="236"/>
        <v>279.801053516564-11.147296108894i</v>
      </c>
      <c r="U791" s="164" t="str">
        <f t="shared" si="228"/>
        <v>-0.496774716426274+0.019791544005347i</v>
      </c>
    </row>
    <row r="792" spans="2:21" x14ac:dyDescent="0.2">
      <c r="B792" s="164">
        <f t="shared" si="237"/>
        <v>4.7699999999999196</v>
      </c>
      <c r="C792" s="164">
        <f t="shared" si="238"/>
        <v>58884.365535548051</v>
      </c>
      <c r="D792" s="164">
        <f t="shared" si="229"/>
        <v>58.884365535548049</v>
      </c>
      <c r="E792" s="164">
        <f t="shared" si="230"/>
        <v>-2.687636373506014</v>
      </c>
      <c r="F792" s="164">
        <f t="shared" si="231"/>
        <v>-102.32624889689674</v>
      </c>
      <c r="G792" s="164">
        <f t="shared" si="232"/>
        <v>-6.0700196065014573</v>
      </c>
      <c r="H792" s="164">
        <f t="shared" si="233"/>
        <v>177.73113682492755</v>
      </c>
      <c r="I792" s="164">
        <f t="shared" si="234"/>
        <v>-8.7576559800074705</v>
      </c>
      <c r="J792" s="164">
        <f t="shared" si="235"/>
        <v>75.404887928030803</v>
      </c>
      <c r="K792" s="164" t="str">
        <f t="shared" si="221"/>
        <v>1+0.0170413423791765i</v>
      </c>
      <c r="L792" s="164" t="str">
        <f t="shared" si="222"/>
        <v>1-0.00573751509728403i</v>
      </c>
      <c r="M792" s="164" t="str">
        <f t="shared" si="239"/>
        <v>1.00009777495918+0.0113038272818925i</v>
      </c>
      <c r="N792" s="164" t="str">
        <f t="shared" si="223"/>
        <v>1+127.184136240179i</v>
      </c>
      <c r="O792" s="164" t="str">
        <f t="shared" si="224"/>
        <v>0.908511691017432+0.216845321823143i</v>
      </c>
      <c r="P792" s="164" t="str">
        <f t="shared" si="240"/>
        <v>-26.6707732627826+115.76512000798i</v>
      </c>
      <c r="Q792" s="164" t="str">
        <f t="shared" si="225"/>
        <v>-0.15666473950079-0.716951164546812i</v>
      </c>
      <c r="R792" s="164" t="str">
        <f t="shared" si="226"/>
        <v>280-8.1904203595082i</v>
      </c>
      <c r="S792" s="164" t="str">
        <f t="shared" si="227"/>
        <v>-27028.3871863772i</v>
      </c>
      <c r="T792" s="164" t="str">
        <f t="shared" si="236"/>
        <v>279.800370485145-11.0856470368178i</v>
      </c>
      <c r="U792" s="164" t="str">
        <f t="shared" si="228"/>
        <v>-0.496773503733415+0.0196820887337757i</v>
      </c>
    </row>
    <row r="793" spans="2:21" x14ac:dyDescent="0.2">
      <c r="B793" s="164">
        <f t="shared" si="237"/>
        <v>4.7749999999999195</v>
      </c>
      <c r="C793" s="164">
        <f t="shared" si="238"/>
        <v>59566.214352890078</v>
      </c>
      <c r="D793" s="164">
        <f t="shared" si="229"/>
        <v>59.566214352890078</v>
      </c>
      <c r="E793" s="164">
        <f t="shared" si="230"/>
        <v>-2.7737747802976287</v>
      </c>
      <c r="F793" s="164">
        <f t="shared" si="231"/>
        <v>-102.50436431313349</v>
      </c>
      <c r="G793" s="164">
        <f t="shared" si="232"/>
        <v>-6.0701149710901126</v>
      </c>
      <c r="H793" s="164">
        <f t="shared" si="233"/>
        <v>177.74343527278955</v>
      </c>
      <c r="I793" s="164">
        <f t="shared" si="234"/>
        <v>-8.8438897513877421</v>
      </c>
      <c r="J793" s="164">
        <f t="shared" si="235"/>
        <v>75.239070959656061</v>
      </c>
      <c r="K793" s="164" t="str">
        <f t="shared" si="221"/>
        <v>1+0.0172386718237835i</v>
      </c>
      <c r="L793" s="164" t="str">
        <f t="shared" si="222"/>
        <v>1-0.00580395239091851i</v>
      </c>
      <c r="M793" s="164" t="str">
        <f t="shared" si="239"/>
        <v>1.00010005243055+0.011434719432865i</v>
      </c>
      <c r="N793" s="164" t="str">
        <f t="shared" si="223"/>
        <v>1+128.656859128357i</v>
      </c>
      <c r="O793" s="164" t="str">
        <f t="shared" si="224"/>
        <v>0.906380654542522+0.219356272308667i</v>
      </c>
      <c r="P793" s="164" t="str">
        <f t="shared" si="240"/>
        <v>-27.3153083707952+116.831444460454i</v>
      </c>
      <c r="Q793" s="164" t="str">
        <f t="shared" si="225"/>
        <v>-0.157324805353054-0.709390615526579i</v>
      </c>
      <c r="R793" s="164" t="str">
        <f t="shared" si="226"/>
        <v>280-8.09666539293307i</v>
      </c>
      <c r="S793" s="164" t="str">
        <f t="shared" si="227"/>
        <v>-26718.995796679i</v>
      </c>
      <c r="T793" s="164" t="str">
        <f t="shared" si="236"/>
        <v>279.799671547333-11.0254670257277i</v>
      </c>
      <c r="U793" s="164" t="str">
        <f t="shared" si="228"/>
        <v>-0.49677226279944+0.0195752417166966i</v>
      </c>
    </row>
    <row r="794" spans="2:21" x14ac:dyDescent="0.2">
      <c r="B794" s="164">
        <f t="shared" si="237"/>
        <v>4.7799999999999194</v>
      </c>
      <c r="C794" s="164">
        <f t="shared" si="238"/>
        <v>60255.958607424676</v>
      </c>
      <c r="D794" s="164">
        <f t="shared" si="229"/>
        <v>60.255958607424674</v>
      </c>
      <c r="E794" s="164">
        <f t="shared" si="230"/>
        <v>-2.8595920072108862</v>
      </c>
      <c r="F794" s="164">
        <f t="shared" si="231"/>
        <v>-102.68537359949222</v>
      </c>
      <c r="G794" s="164">
        <f t="shared" si="232"/>
        <v>-6.0702086661189441</v>
      </c>
      <c r="H794" s="164">
        <f t="shared" si="233"/>
        <v>177.75543512771645</v>
      </c>
      <c r="I794" s="164">
        <f t="shared" si="234"/>
        <v>-8.9298006733298294</v>
      </c>
      <c r="J794" s="164">
        <f t="shared" si="235"/>
        <v>75.07006152822423</v>
      </c>
      <c r="K794" s="164" t="str">
        <f t="shared" si="221"/>
        <v>1+0.0174382862356684i</v>
      </c>
      <c r="L794" s="164" t="str">
        <f t="shared" si="222"/>
        <v>1-0.00587115899215578i</v>
      </c>
      <c r="M794" s="164" t="str">
        <f t="shared" si="239"/>
        <v>1.00010238295104+0.0115671272435126i</v>
      </c>
      <c r="N794" s="164" t="str">
        <f t="shared" si="223"/>
        <v>1+130.146635343856i</v>
      </c>
      <c r="O794" s="164" t="str">
        <f t="shared" si="224"/>
        <v>0.904199979851452+0.221896298230487i</v>
      </c>
      <c r="P794" s="164" t="str">
        <f t="shared" si="240"/>
        <v>-27.9748566301033+117.900481353879i</v>
      </c>
      <c r="Q794" s="164" t="str">
        <f t="shared" si="225"/>
        <v>-0.157996376327449-0.701920654533475i</v>
      </c>
      <c r="R794" s="164" t="str">
        <f t="shared" si="226"/>
        <v>280-8.00398363058573i</v>
      </c>
      <c r="S794" s="164" t="str">
        <f t="shared" si="227"/>
        <v>-26413.1459809328i</v>
      </c>
      <c r="T794" s="164" t="str">
        <f t="shared" si="236"/>
        <v>279.798956332782-10.9667480872506i</v>
      </c>
      <c r="U794" s="164" t="str">
        <f t="shared" si="228"/>
        <v>-0.496770992966817+0.0194709887710976i</v>
      </c>
    </row>
    <row r="795" spans="2:21" x14ac:dyDescent="0.2">
      <c r="B795" s="164">
        <f t="shared" si="237"/>
        <v>4.7849999999999193</v>
      </c>
      <c r="C795" s="164">
        <f t="shared" si="238"/>
        <v>60953.689724005686</v>
      </c>
      <c r="D795" s="164">
        <f t="shared" si="229"/>
        <v>60.953689724005685</v>
      </c>
      <c r="E795" s="164">
        <f t="shared" si="230"/>
        <v>-2.9450808040035308</v>
      </c>
      <c r="F795" s="164">
        <f t="shared" si="231"/>
        <v>-102.86934937650004</v>
      </c>
      <c r="G795" s="164">
        <f t="shared" si="232"/>
        <v>-6.0703007411558563</v>
      </c>
      <c r="H795" s="164">
        <f t="shared" si="233"/>
        <v>177.7671379645094</v>
      </c>
      <c r="I795" s="164">
        <f t="shared" si="234"/>
        <v>-9.0153815451593875</v>
      </c>
      <c r="J795" s="164">
        <f t="shared" si="235"/>
        <v>74.897788588009362</v>
      </c>
      <c r="K795" s="164" t="str">
        <f t="shared" si="221"/>
        <v>1+0.0176402120735053i</v>
      </c>
      <c r="L795" s="164" t="str">
        <f t="shared" si="222"/>
        <v>1-0.00593914380915804i</v>
      </c>
      <c r="M795" s="164" t="str">
        <f t="shared" si="239"/>
        <v>1.00010476775633+0.0117010682643473i</v>
      </c>
      <c r="N795" s="164" t="str">
        <f t="shared" si="223"/>
        <v>1+131.653662354899i</v>
      </c>
      <c r="O795" s="164" t="str">
        <f t="shared" si="224"/>
        <v>0.901968510721636+0.224465736266288i</v>
      </c>
      <c r="P795" s="164" t="str">
        <f t="shared" si="240"/>
        <v>-28.6497677419241+118.971923501564i</v>
      </c>
      <c r="Q795" s="164" t="str">
        <f t="shared" si="225"/>
        <v>-0.158679932941234-0.694540117026851i</v>
      </c>
      <c r="R795" s="164" t="str">
        <f t="shared" si="226"/>
        <v>280-7.91236278759901i</v>
      </c>
      <c r="S795" s="164" t="str">
        <f t="shared" si="227"/>
        <v>-26110.7971990766i</v>
      </c>
      <c r="T795" s="164" t="str">
        <f t="shared" si="236"/>
        <v>279.798224462529-10.9094824262707i</v>
      </c>
      <c r="U795" s="164" t="str">
        <f t="shared" si="228"/>
        <v>-0.496769693562713+0.0193693160570863i</v>
      </c>
    </row>
    <row r="796" spans="2:21" x14ac:dyDescent="0.2">
      <c r="B796" s="164">
        <f t="shared" si="237"/>
        <v>4.7899999999999192</v>
      </c>
      <c r="C796" s="164">
        <f t="shared" si="238"/>
        <v>61659.500186136851</v>
      </c>
      <c r="D796" s="164">
        <f t="shared" si="229"/>
        <v>61.659500186136853</v>
      </c>
      <c r="E796" s="164">
        <f t="shared" si="230"/>
        <v>-3.0302337768488514</v>
      </c>
      <c r="F796" s="164">
        <f t="shared" si="231"/>
        <v>-103.05636668616113</v>
      </c>
      <c r="G796" s="164">
        <f t="shared" si="232"/>
        <v>-6.0703912449145889</v>
      </c>
      <c r="H796" s="164">
        <f t="shared" si="233"/>
        <v>177.7785453191911</v>
      </c>
      <c r="I796" s="164">
        <f t="shared" si="234"/>
        <v>-9.1006250217634399</v>
      </c>
      <c r="J796" s="164">
        <f t="shared" si="235"/>
        <v>74.722178633029969</v>
      </c>
      <c r="K796" s="164" t="str">
        <f t="shared" si="221"/>
        <v>1+0.0178444761023454i</v>
      </c>
      <c r="L796" s="164" t="str">
        <f t="shared" si="222"/>
        <v>1-0.00600791585323914i</v>
      </c>
      <c r="M796" s="164" t="str">
        <f t="shared" si="239"/>
        <v>1.00010720811087+0.0118365602491063i</v>
      </c>
      <c r="N796" s="164" t="str">
        <f t="shared" si="223"/>
        <v>1+133.178139916286i</v>
      </c>
      <c r="O796" s="164" t="str">
        <f t="shared" si="224"/>
        <v>0.899685063998603+0.227064926992298i</v>
      </c>
      <c r="P796" s="164" t="str">
        <f t="shared" si="240"/>
        <v>-29.3403995530629+120.045448260791i</v>
      </c>
      <c r="Q796" s="164" t="str">
        <f t="shared" si="225"/>
        <v>-0.159375967747092-0.687247840201082i</v>
      </c>
      <c r="R796" s="164" t="str">
        <f t="shared" si="226"/>
        <v>280-7.82179071972936i</v>
      </c>
      <c r="S796" s="164" t="str">
        <f t="shared" si="227"/>
        <v>-25811.9093751069i</v>
      </c>
      <c r="T796" s="164" t="str">
        <f t="shared" si="236"/>
        <v>279.797475548792-10.8536624398814i</v>
      </c>
      <c r="U796" s="164" t="str">
        <f t="shared" si="228"/>
        <v>-0.496768363898637+0.0192702100760296i</v>
      </c>
    </row>
    <row r="797" spans="2:21" x14ac:dyDescent="0.2">
      <c r="B797" s="164">
        <f t="shared" si="237"/>
        <v>4.7949999999999191</v>
      </c>
      <c r="C797" s="164">
        <f t="shared" si="238"/>
        <v>62373.483548230426</v>
      </c>
      <c r="D797" s="164">
        <f t="shared" si="229"/>
        <v>62.373483548230425</v>
      </c>
      <c r="E797" s="164">
        <f t="shared" si="230"/>
        <v>-3.1150433873531758</v>
      </c>
      <c r="F797" s="164">
        <f t="shared" si="231"/>
        <v>-103.24650309295386</v>
      </c>
      <c r="G797" s="164">
        <f t="shared" si="232"/>
        <v>-6.0704802252803516</v>
      </c>
      <c r="H797" s="164">
        <f t="shared" si="233"/>
        <v>177.78965868919116</v>
      </c>
      <c r="I797" s="164">
        <f t="shared" si="234"/>
        <v>-9.1855236126335278</v>
      </c>
      <c r="J797" s="164">
        <f t="shared" si="235"/>
        <v>74.543155596237298</v>
      </c>
      <c r="K797" s="164" t="str">
        <f t="shared" si="221"/>
        <v>1+0.0180511053971643i</v>
      </c>
      <c r="L797" s="164" t="str">
        <f t="shared" si="222"/>
        <v>1-0.00607748424005904i</v>
      </c>
      <c r="M797" s="164" t="str">
        <f t="shared" si="239"/>
        <v>1.00010970530857+0.0119736211571053i</v>
      </c>
      <c r="N797" s="164" t="str">
        <f t="shared" si="223"/>
        <v>1+134.720270095865i</v>
      </c>
      <c r="O797" s="164" t="str">
        <f t="shared" si="224"/>
        <v>0.897348428968679+0.229694214928433i</v>
      </c>
      <c r="P797" s="164" t="str">
        <f t="shared" si="240"/>
        <v>-30.0471182456475+121.120716935689i</v>
      </c>
      <c r="Q797" s="164" t="str">
        <f t="shared" si="225"/>
        <v>-0.160084985829198-0.680042662201361i</v>
      </c>
      <c r="R797" s="164" t="str">
        <f t="shared" si="226"/>
        <v>280-7.73225542174741i</v>
      </c>
      <c r="S797" s="164" t="str">
        <f t="shared" si="227"/>
        <v>-25516.4428917664i</v>
      </c>
      <c r="T797" s="164" t="str">
        <f t="shared" si="236"/>
        <v>279.796709194764-10.7992807163631i</v>
      </c>
      <c r="U797" s="164" t="str">
        <f t="shared" si="228"/>
        <v>-0.496767003270075+0.0191736576687386i</v>
      </c>
    </row>
    <row r="798" spans="2:21" x14ac:dyDescent="0.2">
      <c r="B798" s="164">
        <f t="shared" si="237"/>
        <v>4.799999999999919</v>
      </c>
      <c r="C798" s="164">
        <f t="shared" si="238"/>
        <v>63095.734448007577</v>
      </c>
      <c r="D798" s="164">
        <f t="shared" si="229"/>
        <v>63.095734448007576</v>
      </c>
      <c r="E798" s="164">
        <f t="shared" si="230"/>
        <v>-3.1995019517651659</v>
      </c>
      <c r="F798" s="164">
        <f t="shared" si="231"/>
        <v>-103.43983878957856</v>
      </c>
      <c r="G798" s="164">
        <f t="shared" si="232"/>
        <v>-6.0705677293350178</v>
      </c>
      <c r="H798" s="164">
        <f t="shared" si="233"/>
        <v>177.80047953352741</v>
      </c>
      <c r="I798" s="164">
        <f t="shared" si="234"/>
        <v>-9.2700696811001837</v>
      </c>
      <c r="J798" s="164">
        <f t="shared" si="235"/>
        <v>74.360640743948849</v>
      </c>
      <c r="K798" s="164" t="str">
        <f t="shared" si="221"/>
        <v>1+0.0182601273464514i</v>
      </c>
      <c r="L798" s="164" t="str">
        <f t="shared" si="222"/>
        <v>1-0.00614785819083205i</v>
      </c>
      <c r="M798" s="164" t="str">
        <f t="shared" si="239"/>
        <v>1.00011226067347+0.0121122691556193i</v>
      </c>
      <c r="N798" s="164" t="str">
        <f t="shared" si="223"/>
        <v>1+136.280257301321i</v>
      </c>
      <c r="O798" s="164" t="str">
        <f t="shared" si="224"/>
        <v>0.894957366717039+0.232353948583959i</v>
      </c>
      <c r="P798" s="164" t="str">
        <f t="shared" si="240"/>
        <v>-30.7702985312828+122.197374158495i</v>
      </c>
      <c r="Q798" s="164" t="str">
        <f t="shared" si="225"/>
        <v>-0.16080750531242-0.672923421296713i</v>
      </c>
      <c r="R798" s="164" t="str">
        <f t="shared" si="226"/>
        <v>280-7.64374502584627i</v>
      </c>
      <c r="S798" s="164" t="str">
        <f t="shared" si="227"/>
        <v>-25224.3585852928i</v>
      </c>
      <c r="T798" s="164" t="str">
        <f t="shared" si="236"/>
        <v>279.795924994402-10.746330034185i</v>
      </c>
      <c r="U798" s="164" t="str">
        <f t="shared" si="228"/>
        <v>-0.496765610956116+0.0190796460136965i</v>
      </c>
    </row>
    <row r="799" spans="2:21" x14ac:dyDescent="0.2">
      <c r="B799" s="164">
        <f t="shared" si="237"/>
        <v>4.8049999999999189</v>
      </c>
      <c r="C799" s="164">
        <f t="shared" si="238"/>
        <v>63826.348619042983</v>
      </c>
      <c r="D799" s="164">
        <f t="shared" si="229"/>
        <v>63.826348619042982</v>
      </c>
      <c r="E799" s="164">
        <f t="shared" si="230"/>
        <v>-3.2836016404010113</v>
      </c>
      <c r="F799" s="164">
        <f t="shared" si="231"/>
        <v>-103.63645670769573</v>
      </c>
      <c r="G799" s="164">
        <f t="shared" si="232"/>
        <v>-6.0706538033817248</v>
      </c>
      <c r="H799" s="164">
        <f t="shared" si="233"/>
        <v>177.8110092729826</v>
      </c>
      <c r="I799" s="164">
        <f t="shared" si="234"/>
        <v>-9.354255443782737</v>
      </c>
      <c r="J799" s="164">
        <f t="shared" si="235"/>
        <v>74.174552565286874</v>
      </c>
      <c r="K799" s="164" t="str">
        <f t="shared" si="221"/>
        <v>1+0.0184715696558395i</v>
      </c>
      <c r="L799" s="164" t="str">
        <f t="shared" si="222"/>
        <v>1-0.00621904703354913i</v>
      </c>
      <c r="M799" s="164" t="str">
        <f t="shared" si="239"/>
        <v>1.00011487556047+0.0122525226222904i</v>
      </c>
      <c r="N799" s="164" t="str">
        <f t="shared" si="223"/>
        <v>1+137.858308307269i</v>
      </c>
      <c r="O799" s="164" t="str">
        <f t="shared" si="224"/>
        <v>0.892510609470829+0.235044480503694i</v>
      </c>
      <c r="P799" s="164" t="str">
        <f t="shared" si="240"/>
        <v>-31.5103238497293+123.275047248442i</v>
      </c>
      <c r="Q799" s="164" t="str">
        <f t="shared" si="225"/>
        <v>-0.16154405788462-0.665888955007019i</v>
      </c>
      <c r="R799" s="164" t="str">
        <f t="shared" si="226"/>
        <v>280-7.55624780006892i</v>
      </c>
      <c r="S799" s="164" t="str">
        <f t="shared" si="227"/>
        <v>-24935.6177402275i</v>
      </c>
      <c r="T799" s="164" t="str">
        <f t="shared" si="236"/>
        <v>279.795122532218-10.6948033610325i</v>
      </c>
      <c r="U799" s="164" t="str">
        <f t="shared" si="228"/>
        <v>-0.49676418621908+0.0189881626253318i</v>
      </c>
    </row>
    <row r="800" spans="2:21" x14ac:dyDescent="0.2">
      <c r="B800" s="164">
        <f t="shared" si="237"/>
        <v>4.8099999999999188</v>
      </c>
      <c r="C800" s="164">
        <f t="shared" si="238"/>
        <v>64565.422903453524</v>
      </c>
      <c r="D800" s="164">
        <f t="shared" si="229"/>
        <v>64.565422903453523</v>
      </c>
      <c r="E800" s="164">
        <f t="shared" si="230"/>
        <v>-3.3673344773123266</v>
      </c>
      <c r="F800" s="164">
        <f t="shared" si="231"/>
        <v>-103.83644263390717</v>
      </c>
      <c r="G800" s="164">
        <f t="shared" si="232"/>
        <v>-6.0707384929694914</v>
      </c>
      <c r="H800" s="164">
        <f t="shared" si="233"/>
        <v>177.82124929027654</v>
      </c>
      <c r="I800" s="164">
        <f t="shared" si="234"/>
        <v>-9.4380729702818176</v>
      </c>
      <c r="J800" s="164">
        <f t="shared" si="235"/>
        <v>73.984806656369372</v>
      </c>
      <c r="K800" s="164" t="str">
        <f t="shared" si="221"/>
        <v>1+0.0186854603517778i</v>
      </c>
      <c r="L800" s="164" t="str">
        <f t="shared" si="222"/>
        <v>1-0.00629106020421427i</v>
      </c>
      <c r="M800" s="164" t="str">
        <f t="shared" si="239"/>
        <v>1.00011755135602+0.0123944001475635i</v>
      </c>
      <c r="N800" s="164" t="str">
        <f t="shared" si="223"/>
        <v>1+139.45463228266i</v>
      </c>
      <c r="O800" s="164" t="str">
        <f t="shared" si="224"/>
        <v>0.89000685992697+0.237766167314728i</v>
      </c>
      <c r="P800" s="164" t="str">
        <f t="shared" si="240"/>
        <v>-32.2675865722058+124.353345547475i</v>
      </c>
      <c r="Q800" s="164" t="str">
        <f t="shared" si="225"/>
        <v>-0.16229518933192-0.658938099180582i</v>
      </c>
      <c r="R800" s="164" t="str">
        <f t="shared" si="226"/>
        <v>280-7.46975214675284i</v>
      </c>
      <c r="S800" s="164" t="str">
        <f t="shared" si="227"/>
        <v>-24650.1820842843i</v>
      </c>
      <c r="T800" s="164" t="str">
        <f t="shared" si="236"/>
        <v>279.794301383053-10.6446938528586i</v>
      </c>
      <c r="U800" s="164" t="str">
        <f t="shared" si="228"/>
        <v>-0.496762728304113+0.0188991953523337i</v>
      </c>
    </row>
    <row r="801" spans="2:21" x14ac:dyDescent="0.2">
      <c r="B801" s="164">
        <f t="shared" si="237"/>
        <v>4.8149999999999187</v>
      </c>
      <c r="C801" s="164">
        <f t="shared" si="238"/>
        <v>65313.055264735063</v>
      </c>
      <c r="D801" s="164">
        <f t="shared" si="229"/>
        <v>65.31305526473507</v>
      </c>
      <c r="E801" s="164">
        <f t="shared" si="230"/>
        <v>-3.4506923402251246</v>
      </c>
      <c r="F801" s="164">
        <f t="shared" si="231"/>
        <v>-104.0398853312487</v>
      </c>
      <c r="G801" s="164">
        <f t="shared" si="232"/>
        <v>-6.0708218429168683</v>
      </c>
      <c r="H801" s="164">
        <f t="shared" si="233"/>
        <v>177.83120093023399</v>
      </c>
      <c r="I801" s="164">
        <f t="shared" si="234"/>
        <v>-9.521514183141992</v>
      </c>
      <c r="J801" s="164">
        <f t="shared" si="235"/>
        <v>73.791315598985292</v>
      </c>
      <c r="K801" s="164" t="str">
        <f t="shared" si="221"/>
        <v>1+0.0189018277852464i</v>
      </c>
      <c r="L801" s="164" t="str">
        <f t="shared" si="222"/>
        <v>1-0.00636390724809524i</v>
      </c>
      <c r="M801" s="164" t="str">
        <f t="shared" si="239"/>
        <v>1.00012028947884+0.0125379205371512i</v>
      </c>
      <c r="N801" s="164" t="str">
        <f t="shared" si="223"/>
        <v>1+141.069440818508i</v>
      </c>
      <c r="O801" s="164" t="str">
        <f t="shared" si="224"/>
        <v>0.887444790564313+0.2405193697737i</v>
      </c>
      <c r="P801" s="164" t="str">
        <f t="shared" si="240"/>
        <v>-33.0424882094315+125.431859731979i</v>
      </c>
      <c r="Q801" s="164" t="str">
        <f t="shared" si="225"/>
        <v>-0.163061460086773-0.652069687018577i</v>
      </c>
      <c r="R801" s="164" t="str">
        <f t="shared" si="226"/>
        <v>280-7.38424660099284i</v>
      </c>
      <c r="S801" s="164" t="str">
        <f t="shared" si="227"/>
        <v>-24368.0137832763i</v>
      </c>
      <c r="T801" s="164" t="str">
        <f t="shared" si="236"/>
        <v>279.793461111858-10.5959948529598i</v>
      </c>
      <c r="U801" s="164" t="str">
        <f t="shared" si="228"/>
        <v>-0.496761236438806+0.0188127323760121i</v>
      </c>
    </row>
    <row r="802" spans="2:21" x14ac:dyDescent="0.2">
      <c r="B802" s="164">
        <f t="shared" si="237"/>
        <v>4.8199999999999186</v>
      </c>
      <c r="C802" s="164">
        <f t="shared" si="238"/>
        <v>66069.344800747291</v>
      </c>
      <c r="D802" s="164">
        <f t="shared" si="229"/>
        <v>66.069344800747288</v>
      </c>
      <c r="E802" s="164">
        <f t="shared" si="230"/>
        <v>-3.5336669607809492</v>
      </c>
      <c r="F802" s="164">
        <f t="shared" si="231"/>
        <v>-104.24687666647222</v>
      </c>
      <c r="G802" s="164">
        <f t="shared" si="232"/>
        <v>-6.0709038973358433</v>
      </c>
      <c r="H802" s="164">
        <f t="shared" si="233"/>
        <v>177.84086549994825</v>
      </c>
      <c r="I802" s="164">
        <f t="shared" si="234"/>
        <v>-9.6045708581167926</v>
      </c>
      <c r="J802" s="164">
        <f t="shared" si="235"/>
        <v>73.593988833476033</v>
      </c>
      <c r="K802" s="164" t="str">
        <f t="shared" si="221"/>
        <v>1+0.0191207006355141i</v>
      </c>
      <c r="L802" s="164" t="str">
        <f t="shared" si="222"/>
        <v>1-0.00643759782098879i</v>
      </c>
      <c r="M802" s="164" t="str">
        <f t="shared" si="239"/>
        <v>1.00012309138075+0.0126831028145253i</v>
      </c>
      <c r="N802" s="164" t="str">
        <f t="shared" si="223"/>
        <v>1+142.702947955935i</v>
      </c>
      <c r="O802" s="164" t="str">
        <f t="shared" si="224"/>
        <v>0.884823042939769+0.243304452814615i</v>
      </c>
      <c r="P802" s="164" t="str">
        <f t="shared" si="240"/>
        <v>-33.8354396245115+126.510161099661i</v>
      </c>
      <c r="Q802" s="164" t="str">
        <f t="shared" si="225"/>
        <v>-0.163843445788511-0.645282548042468i</v>
      </c>
      <c r="R802" s="164" t="str">
        <f t="shared" si="226"/>
        <v>280-7.29971982912146i</v>
      </c>
      <c r="S802" s="164" t="str">
        <f t="shared" si="227"/>
        <v>-24089.0754361008i</v>
      </c>
      <c r="T802" s="164" t="str">
        <f t="shared" si="236"/>
        <v>279.792601273457-10.5486998910757i</v>
      </c>
      <c r="U802" s="164" t="str">
        <f t="shared" si="228"/>
        <v>-0.496759709832768+0.0187287622086983i</v>
      </c>
    </row>
    <row r="803" spans="2:21" x14ac:dyDescent="0.2">
      <c r="B803" s="164">
        <f t="shared" si="237"/>
        <v>4.8249999999999185</v>
      </c>
      <c r="C803" s="164">
        <f t="shared" si="238"/>
        <v>66834.391756849</v>
      </c>
      <c r="D803" s="164">
        <f t="shared" si="229"/>
        <v>66.834391756849001</v>
      </c>
      <c r="E803" s="164">
        <f t="shared" si="230"/>
        <v>-3.6162499251173892</v>
      </c>
      <c r="F803" s="164">
        <f t="shared" si="231"/>
        <v>-104.45751174341137</v>
      </c>
      <c r="G803" s="164">
        <f t="shared" si="232"/>
        <v>-6.0709846996549146</v>
      </c>
      <c r="H803" s="164">
        <f t="shared" si="233"/>
        <v>177.85024426893992</v>
      </c>
      <c r="I803" s="164">
        <f t="shared" si="234"/>
        <v>-9.6872346247723033</v>
      </c>
      <c r="J803" s="164">
        <f t="shared" si="235"/>
        <v>73.392732525528544</v>
      </c>
      <c r="K803" s="164" t="str">
        <f t="shared" si="221"/>
        <v>1+0.0193421079139403i</v>
      </c>
      <c r="L803" s="164" t="str">
        <f t="shared" si="222"/>
        <v>1-0.00651214169050055i</v>
      </c>
      <c r="M803" s="164" t="str">
        <f t="shared" si="239"/>
        <v>1.00012595854733+0.0128299662234397i</v>
      </c>
      <c r="N803" s="164" t="str">
        <f t="shared" si="223"/>
        <v>1+144.355370214544i</v>
      </c>
      <c r="O803" s="164" t="str">
        <f t="shared" si="224"/>
        <v>0.882140226968045+0.246121785597211i</v>
      </c>
      <c r="P803" s="164" t="str">
        <f t="shared" si="240"/>
        <v>-34.646861250782+127.587800830711i</v>
      </c>
      <c r="Q803" s="164" t="str">
        <f t="shared" si="225"/>
        <v>-0.164641737855884-0.638575506999948i</v>
      </c>
      <c r="R803" s="164" t="str">
        <f t="shared" si="226"/>
        <v>280-7.21616062720662i</v>
      </c>
      <c r="S803" s="164" t="str">
        <f t="shared" si="227"/>
        <v>-23813.3300697819i</v>
      </c>
      <c r="T803" s="164" t="str">
        <f t="shared" si="236"/>
        <v>279.791721412316-10.5028026825138i</v>
      </c>
      <c r="U803" s="164" t="str">
        <f t="shared" si="228"/>
        <v>-0.496758147677217+0.0186472736921915i</v>
      </c>
    </row>
    <row r="804" spans="2:21" x14ac:dyDescent="0.2">
      <c r="B804" s="164">
        <f t="shared" si="237"/>
        <v>4.8299999999999184</v>
      </c>
      <c r="C804" s="164">
        <f t="shared" si="238"/>
        <v>67608.297539185573</v>
      </c>
      <c r="D804" s="164">
        <f t="shared" si="229"/>
        <v>67.608297539185571</v>
      </c>
      <c r="E804" s="164">
        <f t="shared" si="230"/>
        <v>-3.698432674823215</v>
      </c>
      <c r="F804" s="164">
        <f t="shared" si="231"/>
        <v>-104.6718890427391</v>
      </c>
      <c r="G804" s="164">
        <f t="shared" si="232"/>
        <v>-6.0710642926417702</v>
      </c>
      <c r="H804" s="164">
        <f t="shared" si="233"/>
        <v>177.85933846931169</v>
      </c>
      <c r="I804" s="164">
        <f t="shared" si="234"/>
        <v>-9.7694969674649847</v>
      </c>
      <c r="J804" s="164">
        <f t="shared" si="235"/>
        <v>73.187449426572599</v>
      </c>
      <c r="K804" s="164" t="str">
        <f t="shared" si="221"/>
        <v>1+0.0195660789678198i</v>
      </c>
      <c r="L804" s="164" t="str">
        <f t="shared" si="222"/>
        <v>1-0.00658754873733968i</v>
      </c>
      <c r="M804" s="164" t="str">
        <f t="shared" si="239"/>
        <v>1.0001288924988+0.0129785302304801i</v>
      </c>
      <c r="N804" s="164" t="str">
        <f t="shared" si="223"/>
        <v>1+146.026926621114i</v>
      </c>
      <c r="O804" s="164" t="str">
        <f t="shared" si="224"/>
        <v>0.8793949201846+0.248971741555898i</v>
      </c>
      <c r="P804" s="164" t="str">
        <f t="shared" si="240"/>
        <v>-35.4771833147295+128.664309222333i</v>
      </c>
      <c r="Q804" s="164" t="str">
        <f t="shared" si="225"/>
        <v>-0.165456944071055-0.631947382705045i</v>
      </c>
      <c r="R804" s="164" t="str">
        <f t="shared" si="226"/>
        <v>280-7.13355791956667i</v>
      </c>
      <c r="S804" s="164" t="str">
        <f t="shared" si="227"/>
        <v>-23540.74113457i</v>
      </c>
      <c r="T804" s="164" t="str">
        <f t="shared" si="236"/>
        <v>279.790821062306-10.4582971272975i</v>
      </c>
      <c r="U804" s="164" t="str">
        <f t="shared" si="228"/>
        <v>-0.496756549144562+0.0185682559962461i</v>
      </c>
    </row>
    <row r="805" spans="2:21" x14ac:dyDescent="0.2">
      <c r="B805" s="164">
        <f t="shared" si="237"/>
        <v>4.8349999999999183</v>
      </c>
      <c r="C805" s="164">
        <f t="shared" si="238"/>
        <v>68391.16472813017</v>
      </c>
      <c r="D805" s="164">
        <f t="shared" si="229"/>
        <v>68.391164728130164</v>
      </c>
      <c r="E805" s="164">
        <f t="shared" si="230"/>
        <v>-3.7802065083123582</v>
      </c>
      <c r="F805" s="164">
        <f t="shared" si="231"/>
        <v>-104.89011056844095</v>
      </c>
      <c r="G805" s="164">
        <f t="shared" si="232"/>
        <v>-6.071142718426116</v>
      </c>
      <c r="H805" s="164">
        <f t="shared" si="233"/>
        <v>177.86814929589841</v>
      </c>
      <c r="I805" s="164">
        <f t="shared" si="234"/>
        <v>-9.8513492267384741</v>
      </c>
      <c r="J805" s="164">
        <f t="shared" si="235"/>
        <v>72.978038727457459</v>
      </c>
      <c r="K805" s="164" t="str">
        <f t="shared" si="221"/>
        <v>1+0.0197926434842732i</v>
      </c>
      <c r="L805" s="164" t="str">
        <f t="shared" si="222"/>
        <v>1-0.00666382895662856i</v>
      </c>
      <c r="M805" s="164" t="str">
        <f t="shared" si="239"/>
        <v>1.00013189479078+0.0131288145276446i</v>
      </c>
      <c r="N805" s="164" t="str">
        <f t="shared" si="223"/>
        <v>1+147.717838738637i</v>
      </c>
      <c r="O805" s="164" t="str">
        <f t="shared" si="224"/>
        <v>0.87658566699144+0.251854698449252i</v>
      </c>
      <c r="P805" s="164" t="str">
        <f t="shared" si="240"/>
        <v>-36.3268460641032+129.739194895691i</v>
      </c>
      <c r="Q805" s="164" t="str">
        <f t="shared" si="225"/>
        <v>-0.166289689174239-0.625396986807297i</v>
      </c>
      <c r="R805" s="164" t="str">
        <f t="shared" si="226"/>
        <v>280-7.05190075730217i</v>
      </c>
      <c r="S805" s="164" t="str">
        <f t="shared" si="227"/>
        <v>-23271.2724990971i</v>
      </c>
      <c r="T805" s="164" t="str">
        <f t="shared" si="236"/>
        <v>279.789899746449-10.415177309338i</v>
      </c>
      <c r="U805" s="164" t="str">
        <f t="shared" si="228"/>
        <v>-0.496754913387949+0.0184916986171013i</v>
      </c>
    </row>
    <row r="806" spans="2:21" x14ac:dyDescent="0.2">
      <c r="B806" s="164">
        <f t="shared" si="237"/>
        <v>4.8399999999999181</v>
      </c>
      <c r="C806" s="164">
        <f t="shared" si="238"/>
        <v>69183.097091880743</v>
      </c>
      <c r="D806" s="164">
        <f t="shared" si="229"/>
        <v>69.18309709188074</v>
      </c>
      <c r="E806" s="164">
        <f t="shared" si="230"/>
        <v>-3.8615625826619251</v>
      </c>
      <c r="F806" s="164">
        <f t="shared" si="231"/>
        <v>-105.11228200134001</v>
      </c>
      <c r="G806" s="164">
        <f t="shared" si="232"/>
        <v>-6.0712200185217027</v>
      </c>
      <c r="H806" s="164">
        <f t="shared" si="233"/>
        <v>177.87667790641299</v>
      </c>
      <c r="I806" s="164">
        <f t="shared" si="234"/>
        <v>-9.9327826011836287</v>
      </c>
      <c r="J806" s="164">
        <f t="shared" si="235"/>
        <v>72.764395905072988</v>
      </c>
      <c r="K806" s="164" t="str">
        <f t="shared" ref="K806:K869" si="241">COMPLEX(1,2*PI()*C806*esr*Cout)</f>
        <v>1+0.0200218314941818i</v>
      </c>
      <c r="L806" s="164" t="str">
        <f t="shared" ref="L806:L869" si="242">COMPLEX(1,-2*PI()*C806*(1-Dmax)^2*Lout*10^-6/Req)</f>
        <v>1-0.00674099245922763i</v>
      </c>
      <c r="M806" s="164" t="str">
        <f t="shared" si="239"/>
        <v>1.00013496701512+0.0132808390349542i</v>
      </c>
      <c r="N806" s="164" t="str">
        <f t="shared" ref="N806:N869" si="243">COMPLEX(1,2*PI()*C806*(Rd+Rs+esr)*Req*Cout/(Req+Rd+Rs))</f>
        <v>1+149.428330695682i</v>
      </c>
      <c r="O806" s="164" t="str">
        <f t="shared" ref="O806:O869" si="244">IMSUM(COMPLEX(1,2*PI()*C806/(Qd*ws)),IMPRODUCT(COMPLEX(0,2*PI()*C806/ws),COMPLEX(0,2*PI()*C806/ws)))</f>
        <v>0.873710977885337+0.254771038410086i</v>
      </c>
      <c r="P806" s="164" t="str">
        <f t="shared" si="240"/>
        <v>-37.1963000013393+130.811943974308i</v>
      </c>
      <c r="Q806" s="164" t="str">
        <f t="shared" ref="Q806:Q869" si="245">IMPRODUCT(Ap,IMDIV(M806,P806))</f>
        <v>-0.167140615468005-0.61892312248478i</v>
      </c>
      <c r="R806" s="164" t="str">
        <f t="shared" ref="R806:R869" si="246">IMSUM(Rz*10^3,IMDIV(1,COMPLEX(0,(2*PI()*C806*Cz*10^-9))))</f>
        <v>280-6.97117831684463i</v>
      </c>
      <c r="S806" s="164" t="str">
        <f t="shared" ref="S806:S869" si="247">IMDIV(1,COMPLEX(0,(2*PI()*C806*Cp*10^-12)))</f>
        <v>-23004.8884455873i</v>
      </c>
      <c r="T806" s="164" t="str">
        <f t="shared" si="236"/>
        <v>279.78895697667-10.3734374956298i</v>
      </c>
      <c r="U806" s="164" t="str">
        <f t="shared" ref="U806:U869" si="248">IMPRODUCT(-Rs*g/(Rs+Rd),T806)</f>
        <v>-0.496753239540822+0.0184175913760528i</v>
      </c>
    </row>
    <row r="807" spans="2:21" x14ac:dyDescent="0.2">
      <c r="B807" s="164">
        <f t="shared" si="237"/>
        <v>4.844999999999918</v>
      </c>
      <c r="C807" s="164">
        <f t="shared" si="238"/>
        <v>69984.199600214168</v>
      </c>
      <c r="D807" s="164">
        <f t="shared" ref="D807:D870" si="249">C807/1000</f>
        <v>69.984199600214168</v>
      </c>
      <c r="E807" s="164">
        <f t="shared" ref="E807:E870" si="250">20*LOG(IMABS(Q807))</f>
        <v>-3.9424919159643617</v>
      </c>
      <c r="F807" s="164">
        <f t="shared" ref="F807:F870" si="251">IF(180/PI()*IMARGUMENT(Q807)&gt;0,180/PI()*IMARGUMENT(Q807)-360,180/PI()*IMARGUMENT(Q807))</f>
        <v>-105.33851286003302</v>
      </c>
      <c r="G807" s="164">
        <f t="shared" ref="G807:G870" si="252">20*LOG(IMABS(U807))</f>
        <v>-6.0712962338482432</v>
      </c>
      <c r="H807" s="164">
        <f t="shared" ref="H807:H870" si="253">180/PI()*IMARGUMENT(U807)</f>
        <v>177.88492542158772</v>
      </c>
      <c r="I807" s="164">
        <f t="shared" ref="I807:I870" si="254">E807+G807</f>
        <v>-10.013788149812605</v>
      </c>
      <c r="J807" s="164">
        <f t="shared" ref="J807:J870" si="255">F807+H807</f>
        <v>72.546412561554703</v>
      </c>
      <c r="K807" s="164" t="str">
        <f t="shared" si="241"/>
        <v>1+0.0202536733761681i</v>
      </c>
      <c r="L807" s="164" t="str">
        <f t="shared" si="242"/>
        <v>1-0.00681904947307556i</v>
      </c>
      <c r="M807" s="164" t="str">
        <f t="shared" si="239"/>
        <v>1.00013811080076+0.0134346239030925i</v>
      </c>
      <c r="N807" s="164" t="str">
        <f t="shared" si="243"/>
        <v>1+151.158629216105i</v>
      </c>
      <c r="O807" s="164" t="str">
        <f t="shared" si="244"/>
        <v>0.870769328668076+0.257721147996102i</v>
      </c>
      <c r="P807" s="164" t="str">
        <f t="shared" si="240"/>
        <v>-38.0860061224236+131.88201923289i</v>
      </c>
      <c r="Q807" s="164" t="str">
        <f t="shared" si="245"/>
        <v>-0.168010383430098-0.612524583055316i</v>
      </c>
      <c r="R807" s="164" t="str">
        <f t="shared" si="246"/>
        <v>280-6.89137989852216i</v>
      </c>
      <c r="S807" s="164" t="str">
        <f t="shared" si="247"/>
        <v>-22741.5536651231i</v>
      </c>
      <c r="T807" s="164" t="str">
        <f t="shared" ref="T807:T870" si="256">IMDIV(IMPRODUCT(R807,S807),IMSUM(R807,S807))</f>
        <v>279.787992253538-10.33307213547i</v>
      </c>
      <c r="U807" s="164" t="str">
        <f t="shared" si="248"/>
        <v>-0.496751526716462+0.0183459244180668i</v>
      </c>
    </row>
    <row r="808" spans="2:21" x14ac:dyDescent="0.2">
      <c r="B808" s="164">
        <f t="shared" ref="B808:B871" si="257">B807+0.005</f>
        <v>4.8499999999999179</v>
      </c>
      <c r="C808" s="164">
        <f t="shared" ref="C808:C871" si="258">10^B808</f>
        <v>70794.578438400451</v>
      </c>
      <c r="D808" s="164">
        <f t="shared" si="249"/>
        <v>70.79457843840045</v>
      </c>
      <c r="E808" s="164">
        <f t="shared" si="250"/>
        <v>-4.0229853902507227</v>
      </c>
      <c r="F808" s="164">
        <f t="shared" si="251"/>
        <v>-105.56891666960402</v>
      </c>
      <c r="G808" s="164">
        <f t="shared" si="252"/>
        <v>-6.0713714047528278</v>
      </c>
      <c r="H808" s="164">
        <f t="shared" si="253"/>
        <v>177.89289292531129</v>
      </c>
      <c r="I808" s="164">
        <f t="shared" si="254"/>
        <v>-10.09435679500355</v>
      </c>
      <c r="J808" s="164">
        <f t="shared" si="255"/>
        <v>72.323976255707265</v>
      </c>
      <c r="K808" s="164" t="str">
        <f t="shared" si="241"/>
        <v>1+0.0204881998606223i</v>
      </c>
      <c r="L808" s="164" t="str">
        <f t="shared" si="242"/>
        <v>1-0.00689801034454503i</v>
      </c>
      <c r="M808" s="164" t="str">
        <f t="shared" ref="M808:M871" si="259">IMPRODUCT(K808,L808)</f>
        <v>1.00014132781458+0.0135901895160773i</v>
      </c>
      <c r="N808" s="164" t="str">
        <f t="shared" si="243"/>
        <v>1+152.908963649102i</v>
      </c>
      <c r="O808" s="164" t="str">
        <f t="shared" si="244"/>
        <v>0.867759159638306+0.260705418241131i</v>
      </c>
      <c r="P808" s="164" t="str">
        <f t="shared" ref="P808:P871" si="260">IMPRODUCT(N808,O808)</f>
        <v>-38.9964361613187+132.94885921555i</v>
      </c>
      <c r="Q808" s="164" t="str">
        <f t="shared" si="245"/>
        <v>-0.168899672333236-0.606200150499666i</v>
      </c>
      <c r="R808" s="164" t="str">
        <f t="shared" si="246"/>
        <v>280-6.81249492514068i</v>
      </c>
      <c r="S808" s="164" t="str">
        <f t="shared" si="247"/>
        <v>-22481.2332529643i</v>
      </c>
      <c r="T808" s="164" t="str">
        <f t="shared" si="256"/>
        <v>279.787005066005-10.2940758597012i</v>
      </c>
      <c r="U808" s="164" t="str">
        <f t="shared" si="248"/>
        <v>-0.496749774007527+0.0182766882104355i</v>
      </c>
    </row>
    <row r="809" spans="2:21" x14ac:dyDescent="0.2">
      <c r="B809" s="164">
        <f t="shared" si="257"/>
        <v>4.8549999999999178</v>
      </c>
      <c r="C809" s="164">
        <f t="shared" si="258"/>
        <v>71614.341021276705</v>
      </c>
      <c r="D809" s="164">
        <f t="shared" si="249"/>
        <v>71.614341021276701</v>
      </c>
      <c r="E809" s="164">
        <f t="shared" si="250"/>
        <v>-4.1030337550434846</v>
      </c>
      <c r="F809" s="164">
        <f t="shared" si="251"/>
        <v>-105.80361113850662</v>
      </c>
      <c r="G809" s="164">
        <f t="shared" si="252"/>
        <v>-6.071445571031461</v>
      </c>
      <c r="H809" s="164">
        <f t="shared" si="253"/>
        <v>177.90058146476125</v>
      </c>
      <c r="I809" s="164">
        <f t="shared" si="254"/>
        <v>-10.174479326074945</v>
      </c>
      <c r="J809" s="164">
        <f t="shared" si="255"/>
        <v>72.09697032625462</v>
      </c>
      <c r="K809" s="164" t="str">
        <f t="shared" si="241"/>
        <v>1+0.0207254420337761i</v>
      </c>
      <c r="L809" s="164" t="str">
        <f t="shared" si="242"/>
        <v>1-0.00697788553981399i</v>
      </c>
      <c r="M809" s="164" t="str">
        <f t="shared" si="259"/>
        <v>1.00014461976227+0.0137475564939621i</v>
      </c>
      <c r="N809" s="164" t="str">
        <f t="shared" si="243"/>
        <v>1+154.679565999605i</v>
      </c>
      <c r="O809" s="164" t="str">
        <f t="shared" si="244"/>
        <v>0.86467887476456+0.263724244706962i</v>
      </c>
      <c r="P809" s="164" t="str">
        <f t="shared" si="260"/>
        <v>-39.9280728400819+134.011877322316i</v>
      </c>
      <c r="Q809" s="164" t="str">
        <f t="shared" si="245"/>
        <v>-0.169809180870195-0.599948593890303i</v>
      </c>
      <c r="R809" s="164" t="str">
        <f t="shared" si="246"/>
        <v>280-6.73451294058252i</v>
      </c>
      <c r="S809" s="164" t="str">
        <f t="shared" si="247"/>
        <v>-22223.8927039223i</v>
      </c>
      <c r="T809" s="164" t="str">
        <f t="shared" si="256"/>
        <v>279.785994891131-10.2564434799773i</v>
      </c>
      <c r="U809" s="164" t="str">
        <f t="shared" si="248"/>
        <v>-0.496747980485557+0.018209873541474i</v>
      </c>
    </row>
    <row r="810" spans="2:21" x14ac:dyDescent="0.2">
      <c r="B810" s="164">
        <f t="shared" si="257"/>
        <v>4.8599999999999177</v>
      </c>
      <c r="C810" s="164">
        <f t="shared" si="258"/>
        <v>72443.59600748535</v>
      </c>
      <c r="D810" s="164">
        <f t="shared" si="249"/>
        <v>72.443596007485354</v>
      </c>
      <c r="E810" s="164">
        <f t="shared" si="250"/>
        <v>-4.1826276316079225</v>
      </c>
      <c r="F810" s="164">
        <f t="shared" si="251"/>
        <v>-106.04271834401801</v>
      </c>
      <c r="G810" s="164">
        <f t="shared" si="252"/>
        <v>-6.0715187719496395</v>
      </c>
      <c r="H810" s="164">
        <f t="shared" si="253"/>
        <v>177.90799205053244</v>
      </c>
      <c r="I810" s="164">
        <f t="shared" si="254"/>
        <v>-10.254146403557563</v>
      </c>
      <c r="J810" s="164">
        <f t="shared" si="255"/>
        <v>71.865273706514429</v>
      </c>
      <c r="K810" s="164" t="str">
        <f t="shared" si="241"/>
        <v>1+0.0209654313418224i</v>
      </c>
      <c r="L810" s="164" t="str">
        <f t="shared" si="242"/>
        <v>1-0.00705868564625308i</v>
      </c>
      <c r="M810" s="164" t="str">
        <f t="shared" si="259"/>
        <v>1.00014798838928+0.0139067456955693i</v>
      </c>
      <c r="N810" s="164" t="str">
        <f t="shared" si="243"/>
        <v>1+156.470670959039i</v>
      </c>
      <c r="O810" s="164" t="str">
        <f t="shared" si="244"/>
        <v>0.861526840839028+0.266778027535773i</v>
      </c>
      <c r="P810" s="164" t="str">
        <f t="shared" si="260"/>
        <v>-40.8814101248124+135.07046086284i</v>
      </c>
      <c r="Q810" s="164" t="str">
        <f t="shared" si="245"/>
        <v>-0.170739627782006-0.593768667718574i</v>
      </c>
      <c r="R810" s="164" t="str">
        <f t="shared" si="246"/>
        <v>280-6.65742360842005i</v>
      </c>
      <c r="S810" s="164" t="str">
        <f t="shared" si="247"/>
        <v>-21969.4979077861i</v>
      </c>
      <c r="T810" s="164" t="str">
        <f t="shared" si="256"/>
        <v>279.784961193815-10.2201699880525i</v>
      </c>
      <c r="U810" s="164" t="str">
        <f t="shared" si="248"/>
        <v>-0.496746145200505+0.0181454715192576i</v>
      </c>
    </row>
    <row r="811" spans="2:21" x14ac:dyDescent="0.2">
      <c r="B811" s="164">
        <f t="shared" si="257"/>
        <v>4.8649999999999176</v>
      </c>
      <c r="C811" s="164">
        <f t="shared" si="258"/>
        <v>73282.453313876584</v>
      </c>
      <c r="D811" s="164">
        <f t="shared" si="249"/>
        <v>73.282453313876587</v>
      </c>
      <c r="E811" s="164">
        <f t="shared" si="250"/>
        <v>-4.2617575179736109</v>
      </c>
      <c r="F811" s="164">
        <f t="shared" si="251"/>
        <v>-106.28636492668865</v>
      </c>
      <c r="G811" s="164">
        <f t="shared" si="252"/>
        <v>-6.0715910462635243</v>
      </c>
      <c r="H811" s="164">
        <f t="shared" si="253"/>
        <v>177.91512565676078</v>
      </c>
      <c r="I811" s="164">
        <f t="shared" si="254"/>
        <v>-10.333348564237134</v>
      </c>
      <c r="J811" s="164">
        <f t="shared" si="255"/>
        <v>71.628760730072131</v>
      </c>
      <c r="K811" s="164" t="str">
        <f t="shared" si="241"/>
        <v>1+0.021208199595084i</v>
      </c>
      <c r="L811" s="164" t="str">
        <f t="shared" si="242"/>
        <v>1-0.00714042137382886i</v>
      </c>
      <c r="M811" s="164" t="str">
        <f t="shared" si="259"/>
        <v>1.00015143548169+0.0140677782212551i</v>
      </c>
      <c r="N811" s="164" t="str">
        <f t="shared" si="243"/>
        <v>1+158.282515936424i</v>
      </c>
      <c r="O811" s="164" t="str">
        <f t="shared" si="244"/>
        <v>0.8583013866116+0.269867171503169i</v>
      </c>
      <c r="P811" s="164" t="str">
        <f t="shared" si="260"/>
        <v>-41.8569534875564+136.123970076109i</v>
      </c>
      <c r="Q811" s="164" t="str">
        <f t="shared" si="245"/>
        <v>-0.171691752486807-0.587659110112799i</v>
      </c>
      <c r="R811" s="164" t="str">
        <f t="shared" si="246"/>
        <v>280-6.58121671054578i</v>
      </c>
      <c r="S811" s="164" t="str">
        <f t="shared" si="247"/>
        <v>-21718.0151448011i</v>
      </c>
      <c r="T811" s="164" t="str">
        <f t="shared" si="256"/>
        <v>279.783903426501-10.1852505550936i</v>
      </c>
      <c r="U811" s="164" t="str">
        <f t="shared" si="248"/>
        <v>-0.496744267180209+0.0180834735704011i</v>
      </c>
    </row>
    <row r="812" spans="2:21" x14ac:dyDescent="0.2">
      <c r="B812" s="164">
        <f t="shared" si="257"/>
        <v>4.8699999999999175</v>
      </c>
      <c r="C812" s="164">
        <f t="shared" si="258"/>
        <v>74131.024130077771</v>
      </c>
      <c r="D812" s="164">
        <f t="shared" si="249"/>
        <v>74.131024130077776</v>
      </c>
      <c r="E812" s="164">
        <f t="shared" si="250"/>
        <v>-4.3404137948073078</v>
      </c>
      <c r="F812" s="164">
        <f t="shared" si="251"/>
        <v>-106.53468229422724</v>
      </c>
      <c r="G812" s="164">
        <f t="shared" si="252"/>
        <v>-6.0716624322399682</v>
      </c>
      <c r="H812" s="164">
        <f t="shared" si="253"/>
        <v>177.92198322124253</v>
      </c>
      <c r="I812" s="164">
        <f t="shared" si="254"/>
        <v>-10.412076227047276</v>
      </c>
      <c r="J812" s="164">
        <f t="shared" si="255"/>
        <v>71.387300927015289</v>
      </c>
      <c r="K812" s="164" t="str">
        <f t="shared" si="241"/>
        <v>1+0.0214537789722301i</v>
      </c>
      <c r="L812" s="164" t="str">
        <f t="shared" si="242"/>
        <v>1-0.00722310355652352i</v>
      </c>
      <c r="M812" s="164" t="str">
        <f t="shared" si="259"/>
        <v>1.0001549628672+0.0142306754157066i</v>
      </c>
      <c r="N812" s="164" t="str">
        <f t="shared" si="243"/>
        <v>1+160.115341089852i</v>
      </c>
      <c r="O812" s="164" t="str">
        <f t="shared" si="244"/>
        <v>0.85500080190375+0.272992086071838i</v>
      </c>
      <c r="P812" s="164" t="str">
        <f t="shared" si="260"/>
        <v>-42.8552201743188+137.171737114988i</v>
      </c>
      <c r="Q812" s="164" t="str">
        <f t="shared" si="245"/>
        <v>-0.172666315706373-0.581618640939136i</v>
      </c>
      <c r="R812" s="164" t="str">
        <f t="shared" si="246"/>
        <v>280-6.50588214581802i</v>
      </c>
      <c r="S812" s="164" t="str">
        <f t="shared" si="247"/>
        <v>-21469.4110811994i</v>
      </c>
      <c r="T812" s="164" t="str">
        <f t="shared" si="256"/>
        <v>279.782821028901-10.1516805310154i</v>
      </c>
      <c r="U812" s="164" t="str">
        <f t="shared" si="248"/>
        <v>-0.496742345429901+0.0180238714388784i</v>
      </c>
    </row>
    <row r="813" spans="2:21" x14ac:dyDescent="0.2">
      <c r="B813" s="164">
        <f t="shared" si="257"/>
        <v>4.8749999999999174</v>
      </c>
      <c r="C813" s="164">
        <f t="shared" si="258"/>
        <v>74989.420933231435</v>
      </c>
      <c r="D813" s="164">
        <f t="shared" si="249"/>
        <v>74.989420933231429</v>
      </c>
      <c r="E813" s="164">
        <f t="shared" si="250"/>
        <v>-4.4185867322239041</v>
      </c>
      <c r="F813" s="164">
        <f t="shared" si="251"/>
        <v>-106.787806835276</v>
      </c>
      <c r="G813" s="164">
        <f t="shared" si="252"/>
        <v>-6.0717329676768808</v>
      </c>
      <c r="H813" s="164">
        <f t="shared" si="253"/>
        <v>177.92856564554958</v>
      </c>
      <c r="I813" s="164">
        <f t="shared" si="254"/>
        <v>-10.490319699900784</v>
      </c>
      <c r="J813" s="164">
        <f t="shared" si="255"/>
        <v>71.140758810273582</v>
      </c>
      <c r="K813" s="164" t="str">
        <f t="shared" si="241"/>
        <v>1+0.021702202024541i</v>
      </c>
      <c r="L813" s="164" t="str">
        <f t="shared" si="242"/>
        <v>1-0.00730674315377079i</v>
      </c>
      <c r="M813" s="164" t="str">
        <f t="shared" si="259"/>
        <v>1.00015857241606+0.0143954588707702i</v>
      </c>
      <c r="N813" s="164" t="str">
        <f t="shared" si="243"/>
        <v>1+161.96938935831i</v>
      </c>
      <c r="O813" s="164" t="str">
        <f t="shared" si="244"/>
        <v>0.851623336701779+0.276153185445821i</v>
      </c>
      <c r="P813" s="164" t="str">
        <f t="shared" si="260"/>
        <v>-43.87673947931+138.213064994319i</v>
      </c>
      <c r="Q813" s="164" t="str">
        <f t="shared" si="245"/>
        <v>-0.173664100086861-0.575645959776612i</v>
      </c>
      <c r="R813" s="164" t="str">
        <f t="shared" si="246"/>
        <v>280-6.43140992872172i</v>
      </c>
      <c r="S813" s="164" t="str">
        <f t="shared" si="247"/>
        <v>-21223.6527647817i</v>
      </c>
      <c r="T813" s="164" t="str">
        <f t="shared" si="256"/>
        <v>279.781713427692-10.119455443838i</v>
      </c>
      <c r="U813" s="164" t="str">
        <f t="shared" si="248"/>
        <v>-0.496740378931671+0.017966657184882i</v>
      </c>
    </row>
    <row r="814" spans="2:21" x14ac:dyDescent="0.2">
      <c r="B814" s="164">
        <f t="shared" si="257"/>
        <v>4.8799999999999173</v>
      </c>
      <c r="C814" s="164">
        <f t="shared" si="258"/>
        <v>75857.75750290406</v>
      </c>
      <c r="D814" s="164">
        <f t="shared" si="249"/>
        <v>75.857757502904064</v>
      </c>
      <c r="E814" s="164">
        <f t="shared" si="250"/>
        <v>-4.4962664976328384</v>
      </c>
      <c r="F814" s="164">
        <f t="shared" si="251"/>
        <v>-107.04588014355411</v>
      </c>
      <c r="G814" s="164">
        <f t="shared" si="252"/>
        <v>-6.0718026899231328</v>
      </c>
      <c r="H814" s="164">
        <f t="shared" si="253"/>
        <v>177.93487379514013</v>
      </c>
      <c r="I814" s="164">
        <f t="shared" si="254"/>
        <v>-10.56806918755597</v>
      </c>
      <c r="J814" s="164">
        <f t="shared" si="255"/>
        <v>70.88899365158602</v>
      </c>
      <c r="K814" s="164" t="str">
        <f t="shared" si="241"/>
        <v>1+0.0219535016802233i</v>
      </c>
      <c r="L814" s="164" t="str">
        <f t="shared" si="242"/>
        <v>1-0.00739135125190871i</v>
      </c>
      <c r="M814" s="164" t="str">
        <f t="shared" si="259"/>
        <v>1.00016226604213+0.0145621504283146i</v>
      </c>
      <c r="N814" s="164" t="str">
        <f t="shared" si="243"/>
        <v>1+163.844906493888i</v>
      </c>
      <c r="O814" s="164" t="str">
        <f t="shared" si="244"/>
        <v>0.848167200228929+0.279350888625416i</v>
      </c>
      <c r="P814" s="164" t="str">
        <f t="shared" si="260"/>
        <v>-44.9220530255869+139.247226501317i</v>
      </c>
      <c r="Q814" s="164" t="str">
        <f t="shared" si="245"/>
        <v>-0.174685910809745-0.569739743756941i</v>
      </c>
      <c r="R814" s="164" t="str">
        <f t="shared" si="246"/>
        <v>280-6.35779018804521i</v>
      </c>
      <c r="S814" s="164" t="str">
        <f t="shared" si="247"/>
        <v>-20980.7076205492i</v>
      </c>
      <c r="T814" s="164" t="str">
        <f t="shared" si="256"/>
        <v>279.780580036215-10.0885709990683i</v>
      </c>
      <c r="U814" s="164" t="str">
        <f t="shared" si="248"/>
        <v>-0.496738366643931+0.0179118231837243i</v>
      </c>
    </row>
    <row r="815" spans="2:21" x14ac:dyDescent="0.2">
      <c r="B815" s="164">
        <f t="shared" si="257"/>
        <v>4.8849999999999172</v>
      </c>
      <c r="C815" s="164">
        <f t="shared" si="258"/>
        <v>76736.148936167403</v>
      </c>
      <c r="D815" s="164">
        <f t="shared" si="249"/>
        <v>76.736148936167396</v>
      </c>
      <c r="E815" s="164">
        <f t="shared" si="250"/>
        <v>-4.5734431647260028</v>
      </c>
      <c r="F815" s="164">
        <f t="shared" si="251"/>
        <v>-107.30904925285812</v>
      </c>
      <c r="G815" s="164">
        <f t="shared" si="252"/>
        <v>-6.0718716358982672</v>
      </c>
      <c r="H815" s="164">
        <f t="shared" si="253"/>
        <v>177.94090849946494</v>
      </c>
      <c r="I815" s="164">
        <f t="shared" si="254"/>
        <v>-10.64531480062427</v>
      </c>
      <c r="J815" s="164">
        <f t="shared" si="255"/>
        <v>70.631859246606822</v>
      </c>
      <c r="K815" s="164" t="str">
        <f t="shared" si="241"/>
        <v>1+0.022207711248774i</v>
      </c>
      <c r="L815" s="164" t="str">
        <f t="shared" si="242"/>
        <v>1-0.00747693906564903i</v>
      </c>
      <c r="M815" s="164" t="str">
        <f t="shared" si="259"/>
        <v>1.00016604570379+0.014730772183125i</v>
      </c>
      <c r="N815" s="164" t="str">
        <f t="shared" si="243"/>
        <v>1+165.742141094351i</v>
      </c>
      <c r="O815" s="164" t="str">
        <f t="shared" si="244"/>
        <v>0.844630559995896+0.282585619462716i</v>
      </c>
      <c r="P815" s="164" t="str">
        <f t="shared" si="260"/>
        <v>-45.9917150522282+140.273463066903i</v>
      </c>
      <c r="Q815" s="164" t="str">
        <f t="shared" si="245"/>
        <v>-0.175732576188196-0.563898645259143i</v>
      </c>
      <c r="R815" s="164" t="str">
        <f t="shared" si="246"/>
        <v>280-6.2850131655716i</v>
      </c>
      <c r="S815" s="164" t="str">
        <f t="shared" si="247"/>
        <v>-20740.5434463864i</v>
      </c>
      <c r="T815" s="164" t="str">
        <f t="shared" si="256"/>
        <v>279.779420254164-10.0590230791025i</v>
      </c>
      <c r="U815" s="164" t="str">
        <f t="shared" si="248"/>
        <v>-0.496736307500864+0.0178593621247772i</v>
      </c>
    </row>
    <row r="816" spans="2:21" x14ac:dyDescent="0.2">
      <c r="B816" s="164">
        <f t="shared" si="257"/>
        <v>4.8899999999999171</v>
      </c>
      <c r="C816" s="164">
        <f t="shared" si="258"/>
        <v>77624.711662854374</v>
      </c>
      <c r="D816" s="164">
        <f t="shared" si="249"/>
        <v>77.624711662854367</v>
      </c>
      <c r="E816" s="164">
        <f t="shared" si="250"/>
        <v>-4.6501067237211471</v>
      </c>
      <c r="F816" s="164">
        <f t="shared" si="251"/>
        <v>-107.57746688342768</v>
      </c>
      <c r="G816" s="164">
        <f t="shared" si="252"/>
        <v>-6.0719398421118793</v>
      </c>
      <c r="H816" s="164">
        <f t="shared" si="253"/>
        <v>177.94667055206943</v>
      </c>
      <c r="I816" s="164">
        <f t="shared" si="254"/>
        <v>-10.722046565833026</v>
      </c>
      <c r="J816" s="164">
        <f t="shared" si="255"/>
        <v>70.369203668641759</v>
      </c>
      <c r="K816" s="164" t="str">
        <f t="shared" si="241"/>
        <v>1+0.0224648644253962i</v>
      </c>
      <c r="L816" s="164" t="str">
        <f t="shared" si="242"/>
        <v>1-0.00756351793956374i</v>
      </c>
      <c r="M816" s="164" t="str">
        <f t="shared" si="259"/>
        <v>1.00016991340509+0.0149013464858325i</v>
      </c>
      <c r="N816" s="164" t="str">
        <f t="shared" si="243"/>
        <v>1+167.661344636091i</v>
      </c>
      <c r="O816" s="164" t="str">
        <f t="shared" si="244"/>
        <v>0.841011540829216+0.28585780671779i</v>
      </c>
      <c r="P816" s="164" t="str">
        <f t="shared" si="260"/>
        <v>-47.0862927081993+141.290983596615i</v>
      </c>
      <c r="Q816" s="164" t="str">
        <f t="shared" si="245"/>
        <v>-0.176804948243502-0.558121289448421i</v>
      </c>
      <c r="R816" s="164" t="str">
        <f t="shared" si="246"/>
        <v>280-6.21306921478542i</v>
      </c>
      <c r="S816" s="164" t="str">
        <f t="shared" si="247"/>
        <v>-20503.128408792i</v>
      </c>
      <c r="T816" s="164" t="str">
        <f t="shared" si="256"/>
        <v>279.778233467273-10.0308077426525i</v>
      </c>
      <c r="U816" s="164" t="str">
        <f t="shared" si="248"/>
        <v>-0.496734200411867+0.0178092670104535i</v>
      </c>
    </row>
    <row r="817" spans="2:21" x14ac:dyDescent="0.2">
      <c r="B817" s="164">
        <f t="shared" si="257"/>
        <v>4.894999999999917</v>
      </c>
      <c r="C817" s="164">
        <f t="shared" si="258"/>
        <v>78523.563460992213</v>
      </c>
      <c r="D817" s="164">
        <f t="shared" si="249"/>
        <v>78.523563460992207</v>
      </c>
      <c r="E817" s="164">
        <f t="shared" si="250"/>
        <v>-4.7262470929901026</v>
      </c>
      <c r="F817" s="164">
        <f t="shared" si="251"/>
        <v>-107.85129170019906</v>
      </c>
      <c r="G817" s="164">
        <f t="shared" si="252"/>
        <v>-6.0720073446829783</v>
      </c>
      <c r="H817" s="164">
        <f t="shared" si="253"/>
        <v>177.95216071069132</v>
      </c>
      <c r="I817" s="164">
        <f t="shared" si="254"/>
        <v>-10.79825443767308</v>
      </c>
      <c r="J817" s="164">
        <f t="shared" si="255"/>
        <v>70.100869010492261</v>
      </c>
      <c r="K817" s="164" t="str">
        <f t="shared" si="241"/>
        <v>1+0.0227249952954649i</v>
      </c>
      <c r="L817" s="164" t="str">
        <f t="shared" si="242"/>
        <v>1-0.00765109934958884i</v>
      </c>
      <c r="M817" s="164" t="str">
        <f t="shared" si="259"/>
        <v>1.00017387119672+0.0150738959458761i</v>
      </c>
      <c r="N817" s="164" t="str">
        <f t="shared" si="243"/>
        <v>1+169.602771507457i</v>
      </c>
      <c r="O817" s="164" t="str">
        <f t="shared" si="244"/>
        <v>0.837308223877022+0.289167884115513i</v>
      </c>
      <c r="P817" s="164" t="str">
        <f t="shared" si="260"/>
        <v>-48.2063663530611+142.298963259645i</v>
      </c>
      <c r="Q817" s="164" t="str">
        <f t="shared" si="245"/>
        <v>-0.177903903255167-0.552406271647745i</v>
      </c>
      <c r="R817" s="164" t="str">
        <f t="shared" si="246"/>
        <v>280-6.14194879959389i</v>
      </c>
      <c r="S817" s="164" t="str">
        <f t="shared" si="247"/>
        <v>-20268.4310386599i</v>
      </c>
      <c r="T817" s="164" t="str">
        <f t="shared" si="256"/>
        <v>279.777019046988-10.0039212241935i</v>
      </c>
      <c r="U817" s="164" t="str">
        <f t="shared" si="248"/>
        <v>-0.496732044260969+0.017761531155226i</v>
      </c>
    </row>
    <row r="818" spans="2:21" x14ac:dyDescent="0.2">
      <c r="B818" s="164">
        <f t="shared" si="257"/>
        <v>4.8999999999999169</v>
      </c>
      <c r="C818" s="164">
        <f t="shared" si="258"/>
        <v>79432.823472413002</v>
      </c>
      <c r="D818" s="164">
        <f t="shared" si="249"/>
        <v>79.432823472413006</v>
      </c>
      <c r="E818" s="164">
        <f t="shared" si="250"/>
        <v>-4.8018541322094075</v>
      </c>
      <c r="F818" s="164">
        <f t="shared" si="251"/>
        <v>-108.13068858348237</v>
      </c>
      <c r="G818" s="164">
        <f t="shared" si="252"/>
        <v>-6.072074179359098</v>
      </c>
      <c r="H818" s="164">
        <f t="shared" si="253"/>
        <v>177.95737969735373</v>
      </c>
      <c r="I818" s="164">
        <f t="shared" si="254"/>
        <v>-10.873928311568505</v>
      </c>
      <c r="J818" s="164">
        <f t="shared" si="255"/>
        <v>69.826691113871362</v>
      </c>
      <c r="K818" s="164" t="str">
        <f t="shared" si="241"/>
        <v>1+0.0229881383390451i</v>
      </c>
      <c r="L818" s="164" t="str">
        <f t="shared" si="242"/>
        <v>1-0.00773969490454535i</v>
      </c>
      <c r="M818" s="164" t="str">
        <f t="shared" si="259"/>
        <v>1.00017792117717+0.0152484434344997i</v>
      </c>
      <c r="N818" s="164" t="str">
        <f t="shared" si="243"/>
        <v>1+171.56667904248i</v>
      </c>
      <c r="O818" s="164" t="str">
        <f t="shared" si="244"/>
        <v>0.833518645591648+0.29251629040306i</v>
      </c>
      <c r="P818" s="164" t="str">
        <f t="shared" si="260"/>
        <v>-49.352529864687+143.296542234548i</v>
      </c>
      <c r="Q818" s="164" t="str">
        <f t="shared" si="245"/>
        <v>-0.17903034227744-0.546752154530074i</v>
      </c>
      <c r="R818" s="164" t="str">
        <f t="shared" si="246"/>
        <v>280-6.07164249306303i</v>
      </c>
      <c r="S818" s="164" t="str">
        <f t="shared" si="247"/>
        <v>-20036.420227108i</v>
      </c>
      <c r="T818" s="164" t="str">
        <f t="shared" si="256"/>
        <v>279.775776350133-9.9783599334345i</v>
      </c>
      <c r="U818" s="164" t="str">
        <f t="shared" si="248"/>
        <v>-0.496729837906239+0.0177161481846878i</v>
      </c>
    </row>
    <row r="819" spans="2:21" x14ac:dyDescent="0.2">
      <c r="B819" s="164">
        <f t="shared" si="257"/>
        <v>4.9049999999999168</v>
      </c>
      <c r="C819" s="164">
        <f t="shared" si="258"/>
        <v>80352.612218546405</v>
      </c>
      <c r="D819" s="164">
        <f t="shared" si="249"/>
        <v>80.352612218546398</v>
      </c>
      <c r="E819" s="164">
        <f t="shared" si="250"/>
        <v>-4.8769176571868131</v>
      </c>
      <c r="F819" s="164">
        <f t="shared" si="251"/>
        <v>-108.41582891261295</v>
      </c>
      <c r="G819" s="164">
        <f t="shared" si="252"/>
        <v>-6.0721403815349015</v>
      </c>
      <c r="H819" s="164">
        <f t="shared" si="253"/>
        <v>177.96232819845437</v>
      </c>
      <c r="I819" s="164">
        <f t="shared" si="254"/>
        <v>-10.949058038721715</v>
      </c>
      <c r="J819" s="164">
        <f t="shared" si="255"/>
        <v>69.546499285841421</v>
      </c>
      <c r="K819" s="164" t="str">
        <f t="shared" si="241"/>
        <v>1+0.0232543284354623i</v>
      </c>
      <c r="L819" s="164" t="str">
        <f t="shared" si="242"/>
        <v>1-0.0078293163476781i</v>
      </c>
      <c r="M819" s="164" t="str">
        <f t="shared" si="259"/>
        <v>1.00018206549377+0.0154250120877842i</v>
      </c>
      <c r="N819" s="164" t="str">
        <f t="shared" si="243"/>
        <v>1+173.553327554975i</v>
      </c>
      <c r="O819" s="164" t="str">
        <f t="shared" si="244"/>
        <v>0.829640796688525+0.295903469408058i</v>
      </c>
      <c r="P819" s="164" t="str">
        <f t="shared" si="260"/>
        <v>-50.5253909541417+144.282824410062i</v>
      </c>
      <c r="Q819" s="164" t="str">
        <f t="shared" si="245"/>
        <v>-0.180185191613901-0.541157465118164i</v>
      </c>
      <c r="R819" s="164" t="str">
        <f t="shared" si="246"/>
        <v>280-6.00214097616802i</v>
      </c>
      <c r="S819" s="164" t="str">
        <f t="shared" si="247"/>
        <v>-19807.0652213545i</v>
      </c>
      <c r="T819" s="164" t="str">
        <f t="shared" si="256"/>
        <v>279.774504718579-9.95412045481109i</v>
      </c>
      <c r="U819" s="164" t="str">
        <f t="shared" si="248"/>
        <v>-0.496727580179198+0.0176731120346515i</v>
      </c>
    </row>
    <row r="820" spans="2:21" x14ac:dyDescent="0.2">
      <c r="B820" s="164">
        <f t="shared" si="257"/>
        <v>4.9099999999999167</v>
      </c>
      <c r="C820" s="164">
        <f t="shared" si="258"/>
        <v>81283.051616394412</v>
      </c>
      <c r="D820" s="164">
        <f t="shared" si="249"/>
        <v>81.283051616394417</v>
      </c>
      <c r="E820" s="164">
        <f t="shared" si="250"/>
        <v>-4.9514274565295917</v>
      </c>
      <c r="F820" s="164">
        <f t="shared" si="251"/>
        <v>-108.70689086313413</v>
      </c>
      <c r="G820" s="164">
        <f t="shared" si="252"/>
        <v>-6.0722059862711788</v>
      </c>
      <c r="H820" s="164">
        <f t="shared" si="253"/>
        <v>177.96700686484994</v>
      </c>
      <c r="I820" s="164">
        <f t="shared" si="254"/>
        <v>-11.023633442800771</v>
      </c>
      <c r="J820" s="164">
        <f t="shared" si="255"/>
        <v>69.260116001715801</v>
      </c>
      <c r="K820" s="164" t="str">
        <f t="shared" si="241"/>
        <v>1+0.0235236008679254i</v>
      </c>
      <c r="L820" s="164" t="str">
        <f t="shared" si="242"/>
        <v>1-0.00791997555821231i</v>
      </c>
      <c r="M820" s="164" t="str">
        <f t="shared" si="259"/>
        <v>1.00018630634392+0.0156036253097131i</v>
      </c>
      <c r="N820" s="164" t="str">
        <f t="shared" si="243"/>
        <v>1+175.562980373051i</v>
      </c>
      <c r="O820" s="164" t="str">
        <f t="shared" si="244"/>
        <v>0.825672621080835+0.299329870097414i</v>
      </c>
      <c r="P820" s="164" t="str">
        <f t="shared" si="260"/>
        <v>-51.7255714878994+145.256876039478i</v>
      </c>
      <c r="Q820" s="164" t="str">
        <f t="shared" si="245"/>
        <v>-0.181369403240498-0.535620691578211i</v>
      </c>
      <c r="R820" s="164" t="str">
        <f t="shared" si="246"/>
        <v>280-5.93343503655813i</v>
      </c>
      <c r="S820" s="164" t="str">
        <f t="shared" si="247"/>
        <v>-19580.3356206418i</v>
      </c>
      <c r="T820" s="164" t="str">
        <f t="shared" si="256"/>
        <v>279.773203478887-9.93119954699989i</v>
      </c>
      <c r="U820" s="164" t="str">
        <f t="shared" si="248"/>
        <v>-0.496725269884184+0.0176324169502869i</v>
      </c>
    </row>
    <row r="821" spans="2:21" x14ac:dyDescent="0.2">
      <c r="B821" s="164">
        <f t="shared" si="257"/>
        <v>4.9149999999999165</v>
      </c>
      <c r="C821" s="164">
        <f t="shared" si="258"/>
        <v>82224.264994691417</v>
      </c>
      <c r="D821" s="164">
        <f t="shared" si="249"/>
        <v>82.224264994691424</v>
      </c>
      <c r="E821" s="164">
        <f t="shared" si="250"/>
        <v>-5.0253733103402274</v>
      </c>
      <c r="F821" s="164">
        <f t="shared" si="251"/>
        <v>-109.00405971807868</v>
      </c>
      <c r="G821" s="164">
        <f t="shared" si="252"/>
        <v>-6.0722710283130841</v>
      </c>
      <c r="H821" s="164">
        <f t="shared" si="253"/>
        <v>177.97141631193642</v>
      </c>
      <c r="I821" s="164">
        <f t="shared" si="254"/>
        <v>-11.097644338653311</v>
      </c>
      <c r="J821" s="164">
        <f t="shared" si="255"/>
        <v>68.967356593857744</v>
      </c>
      <c r="K821" s="164" t="str">
        <f t="shared" si="241"/>
        <v>1+0.0237959913282036i</v>
      </c>
      <c r="L821" s="164" t="str">
        <f t="shared" si="242"/>
        <v>1-0.00801168455292815i</v>
      </c>
      <c r="M821" s="164" t="str">
        <f t="shared" si="259"/>
        <v>1.00019064597615+0.0157843067752754i</v>
      </c>
      <c r="N821" s="164" t="str">
        <f t="shared" si="243"/>
        <v>1+177.595903874012i</v>
      </c>
      <c r="O821" s="164" t="str">
        <f t="shared" si="244"/>
        <v>0.821612014789347+0.302795946636828i</v>
      </c>
      <c r="P821" s="164" t="str">
        <f t="shared" si="260"/>
        <v>-52.9537078175652+146.217724346899i</v>
      </c>
      <c r="Q821" s="164" t="str">
        <f t="shared" si="245"/>
        <v>-0.182583955165989-0.530140279792459i</v>
      </c>
      <c r="R821" s="164" t="str">
        <f t="shared" si="246"/>
        <v>280-5.86551556733545i</v>
      </c>
      <c r="S821" s="164" t="str">
        <f t="shared" si="247"/>
        <v>-19356.2013722069i</v>
      </c>
      <c r="T821" s="164" t="str">
        <f t="shared" si="256"/>
        <v>279.771871941961-9.90959414245494i</v>
      </c>
      <c r="U821" s="164" t="str">
        <f t="shared" si="248"/>
        <v>-0.496722905797736+0.0175940574852985i</v>
      </c>
    </row>
    <row r="822" spans="2:21" x14ac:dyDescent="0.2">
      <c r="B822" s="164">
        <f t="shared" si="257"/>
        <v>4.9199999999999164</v>
      </c>
      <c r="C822" s="164">
        <f t="shared" si="258"/>
        <v>83176.377110251226</v>
      </c>
      <c r="D822" s="164">
        <f t="shared" si="249"/>
        <v>83.176377110251224</v>
      </c>
      <c r="E822" s="164">
        <f t="shared" si="250"/>
        <v>-5.0987450111371944</v>
      </c>
      <c r="F822" s="164">
        <f t="shared" si="251"/>
        <v>-109.30752819391773</v>
      </c>
      <c r="G822" s="164">
        <f t="shared" si="252"/>
        <v>-6.072335542108763</v>
      </c>
      <c r="H822" s="164">
        <f t="shared" si="253"/>
        <v>177.97555711972515</v>
      </c>
      <c r="I822" s="164">
        <f t="shared" si="254"/>
        <v>-11.171080553245957</v>
      </c>
      <c r="J822" s="164">
        <f t="shared" si="255"/>
        <v>68.66802892580742</v>
      </c>
      <c r="K822" s="164" t="str">
        <f t="shared" si="241"/>
        <v>1+0.0240715359213575i</v>
      </c>
      <c r="L822" s="164" t="str">
        <f t="shared" si="242"/>
        <v>1-0.00810445548775351i</v>
      </c>
      <c r="M822" s="164" t="str">
        <f t="shared" si="259"/>
        <v>1.0001950866914+0.015967080433604i</v>
      </c>
      <c r="N822" s="164" t="str">
        <f t="shared" si="243"/>
        <v>1+179.652367519667i</v>
      </c>
      <c r="O822" s="164" t="str">
        <f t="shared" si="244"/>
        <v>0.817456824826856+0.306302158450992i</v>
      </c>
      <c r="P822" s="164" t="str">
        <f t="shared" si="260"/>
        <v>-54.210451117278+147.164356083705i</v>
      </c>
      <c r="Q822" s="164" t="str">
        <f t="shared" si="245"/>
        <v>-0.183829851717229-0.524714629695334i</v>
      </c>
      <c r="R822" s="164" t="str">
        <f t="shared" si="246"/>
        <v>280-5.79837356584791i</v>
      </c>
      <c r="S822" s="164" t="str">
        <f t="shared" si="247"/>
        <v>-19134.6327672981i</v>
      </c>
      <c r="T822" s="164" t="str">
        <f t="shared" si="256"/>
        <v>279.770509402675-9.88930134696614i</v>
      </c>
      <c r="U822" s="164" t="str">
        <f t="shared" si="248"/>
        <v>-0.496720486667933+0.0175580285011409i</v>
      </c>
    </row>
    <row r="823" spans="2:21" x14ac:dyDescent="0.2">
      <c r="B823" s="164">
        <f t="shared" si="257"/>
        <v>4.9249999999999163</v>
      </c>
      <c r="C823" s="164">
        <f t="shared" si="258"/>
        <v>84139.514164503445</v>
      </c>
      <c r="D823" s="164">
        <f t="shared" si="249"/>
        <v>84.139514164503439</v>
      </c>
      <c r="E823" s="164">
        <f t="shared" si="250"/>
        <v>-5.1715323872227605</v>
      </c>
      <c r="F823" s="164">
        <f t="shared" si="251"/>
        <v>-109.61749678174854</v>
      </c>
      <c r="G823" s="164">
        <f t="shared" si="252"/>
        <v>-6.0723995618272406</v>
      </c>
      <c r="H823" s="164">
        <f t="shared" si="253"/>
        <v>177.97942983291415</v>
      </c>
      <c r="I823" s="164">
        <f t="shared" si="254"/>
        <v>-11.243931949050001</v>
      </c>
      <c r="J823" s="164">
        <f t="shared" si="255"/>
        <v>68.361933051165607</v>
      </c>
      <c r="K823" s="164" t="str">
        <f t="shared" si="241"/>
        <v>1+0.0243502711705244i</v>
      </c>
      <c r="L823" s="164" t="str">
        <f t="shared" si="242"/>
        <v>1-0.00819830065937534i</v>
      </c>
      <c r="M823" s="164" t="str">
        <f t="shared" si="259"/>
        <v>1.00019963084419+0.0161519705111491i</v>
      </c>
      <c r="N823" s="164" t="str">
        <f t="shared" si="243"/>
        <v>1+181.732643892043i</v>
      </c>
      <c r="O823" s="164" t="str">
        <f t="shared" si="244"/>
        <v>0.813204848056644+0.309848970284483i</v>
      </c>
      <c r="P823" s="164" t="str">
        <f t="shared" si="260"/>
        <v>-55.4964677289695+148.095716033446i</v>
      </c>
      <c r="Q823" s="164" t="str">
        <f t="shared" si="245"/>
        <v>-0.185108123734889-0.519342091356409i</v>
      </c>
      <c r="R823" s="164" t="str">
        <f t="shared" si="246"/>
        <v>280-5.73200013249593i</v>
      </c>
      <c r="S823" s="164" t="str">
        <f t="shared" si="247"/>
        <v>-18915.6004372366i</v>
      </c>
      <c r="T823" s="164" t="str">
        <f t="shared" si="256"/>
        <v>279.76911513951-9.8703184392394i</v>
      </c>
      <c r="U823" s="164" t="str">
        <f t="shared" si="248"/>
        <v>-0.496718011213749+0.0175243251662735i</v>
      </c>
    </row>
    <row r="824" spans="2:21" x14ac:dyDescent="0.2">
      <c r="B824" s="164">
        <f t="shared" si="257"/>
        <v>4.9299999999999162</v>
      </c>
      <c r="C824" s="164">
        <f t="shared" si="258"/>
        <v>85113.803820221394</v>
      </c>
      <c r="D824" s="164">
        <f t="shared" si="249"/>
        <v>85.113803820221392</v>
      </c>
      <c r="E824" s="164">
        <f t="shared" si="250"/>
        <v>-5.2437253287374244</v>
      </c>
      <c r="F824" s="164">
        <f t="shared" si="251"/>
        <v>-109.93417410428488</v>
      </c>
      <c r="G824" s="164">
        <f t="shared" si="252"/>
        <v>-6.0724631213765505</v>
      </c>
      <c r="H824" s="164">
        <f t="shared" si="253"/>
        <v>177.98303496095548</v>
      </c>
      <c r="I824" s="164">
        <f t="shared" si="254"/>
        <v>-11.316188450113975</v>
      </c>
      <c r="J824" s="164">
        <f t="shared" si="255"/>
        <v>68.048860856670601</v>
      </c>
      <c r="K824" s="164" t="str">
        <f t="shared" si="241"/>
        <v>1+0.0246322340217596i</v>
      </c>
      <c r="L824" s="164" t="str">
        <f t="shared" si="242"/>
        <v>1-0.00829323250686947i</v>
      </c>
      <c r="M824" s="164" t="str">
        <f t="shared" si="259"/>
        <v>1.00020428084391+0.0163390015148901i</v>
      </c>
      <c r="N824" s="164" t="str">
        <f t="shared" si="243"/>
        <v>1+183.837008729522i</v>
      </c>
      <c r="O824" s="164" t="str">
        <f t="shared" si="244"/>
        <v>0.808853830024344+0.313436852263369i</v>
      </c>
      <c r="P824" s="164" t="str">
        <f t="shared" si="260"/>
        <v>-56.8124395156705+149.010705463356i</v>
      </c>
      <c r="Q824" s="164" t="str">
        <f t="shared" si="245"/>
        <v>-0.186419828663206-0.514020960792763i</v>
      </c>
      <c r="R824" s="164" t="str">
        <f t="shared" si="246"/>
        <v>280-5.66638646955282i</v>
      </c>
      <c r="S824" s="164" t="str">
        <f t="shared" si="247"/>
        <v>-18699.0753495243i</v>
      </c>
      <c r="T824" s="164" t="str">
        <f t="shared" si="256"/>
        <v>279.76768841417-9.85264287049874i</v>
      </c>
      <c r="U824" s="164" t="str">
        <f t="shared" si="248"/>
        <v>-0.496715478124373+0.0174929429554546i</v>
      </c>
    </row>
    <row r="825" spans="2:21" x14ac:dyDescent="0.2">
      <c r="B825" s="164">
        <f t="shared" si="257"/>
        <v>4.9349999999999161</v>
      </c>
      <c r="C825" s="164">
        <f t="shared" si="258"/>
        <v>86099.375218443471</v>
      </c>
      <c r="D825" s="164">
        <f t="shared" si="249"/>
        <v>86.09937521844347</v>
      </c>
      <c r="E825" s="164">
        <f t="shared" si="250"/>
        <v>-5.3153138166656388</v>
      </c>
      <c r="F825" s="164">
        <f t="shared" si="251"/>
        <v>-110.25777728919903</v>
      </c>
      <c r="G825" s="164">
        <f t="shared" si="252"/>
        <v>-6.072526254421712</v>
      </c>
      <c r="H825" s="164">
        <f t="shared" si="253"/>
        <v>177.9863729781182</v>
      </c>
      <c r="I825" s="164">
        <f t="shared" si="254"/>
        <v>-11.38784007108735</v>
      </c>
      <c r="J825" s="164">
        <f t="shared" si="255"/>
        <v>67.728595688919171</v>
      </c>
      <c r="K825" s="164" t="str">
        <f t="shared" si="241"/>
        <v>1+0.0249174618489336i</v>
      </c>
      <c r="L825" s="164" t="str">
        <f t="shared" si="242"/>
        <v>1-0.00838926361334946i</v>
      </c>
      <c r="M825" s="164" t="str">
        <f t="shared" si="259"/>
        <v>1.00020903915603+0.0165281982355841i</v>
      </c>
      <c r="N825" s="164" t="str">
        <f t="shared" si="243"/>
        <v>1+185.965740963381i</v>
      </c>
      <c r="O825" s="164" t="str">
        <f t="shared" si="244"/>
        <v>0.804401463762606+0.317066279957519i</v>
      </c>
      <c r="P825" s="164" t="str">
        <f t="shared" si="260"/>
        <v>-58.1590642230402+149.908180520599i</v>
      </c>
      <c r="Q825" s="164" t="str">
        <f t="shared" si="245"/>
        <v>-0.187766050515015-0.508749475492221i</v>
      </c>
      <c r="R825" s="164" t="str">
        <f t="shared" si="246"/>
        <v>280-5.60152387999866i</v>
      </c>
      <c r="S825" s="164" t="str">
        <f t="shared" si="247"/>
        <v>-18485.0288039956i</v>
      </c>
      <c r="T825" s="164" t="str">
        <f t="shared" si="256"/>
        <v>279.766228471193-9.83627226410914i</v>
      </c>
      <c r="U825" s="164" t="str">
        <f t="shared" si="248"/>
        <v>-0.496712886058513+0.017463877649071i</v>
      </c>
    </row>
    <row r="826" spans="2:21" x14ac:dyDescent="0.2">
      <c r="B826" s="164">
        <f t="shared" si="257"/>
        <v>4.939999999999916</v>
      </c>
      <c r="C826" s="164">
        <f t="shared" si="258"/>
        <v>87096.358995591261</v>
      </c>
      <c r="D826" s="164">
        <f t="shared" si="249"/>
        <v>87.09635899559126</v>
      </c>
      <c r="E826" s="164">
        <f t="shared" si="250"/>
        <v>-5.3862879550791911</v>
      </c>
      <c r="F826" s="164">
        <f t="shared" si="251"/>
        <v>-110.58853235935516</v>
      </c>
      <c r="G826" s="164">
        <f t="shared" si="252"/>
        <v>-6.0725889944025555</v>
      </c>
      <c r="H826" s="164">
        <f t="shared" si="253"/>
        <v>177.98944432354696</v>
      </c>
      <c r="I826" s="164">
        <f t="shared" si="254"/>
        <v>-11.458876949481747</v>
      </c>
      <c r="J826" s="164">
        <f t="shared" si="255"/>
        <v>67.400911964191806</v>
      </c>
      <c r="K826" s="164" t="str">
        <f t="shared" si="241"/>
        <v>1+0.0252059924586861i</v>
      </c>
      <c r="L826" s="164" t="str">
        <f t="shared" si="242"/>
        <v>1-0.00848640670763446i</v>
      </c>
      <c r="M826" s="164" t="str">
        <f t="shared" si="259"/>
        <v>1.00021390830347+0.0167195857510516i</v>
      </c>
      <c r="N826" s="164" t="str">
        <f t="shared" si="243"/>
        <v>1+188.119122754775i</v>
      </c>
      <c r="O826" s="164" t="str">
        <f t="shared" si="244"/>
        <v>0.799845388567902+0.320737734443643i</v>
      </c>
      <c r="P826" s="164" t="str">
        <f t="shared" si="260"/>
        <v>-59.5370558493242+150.78695057129i</v>
      </c>
      <c r="Q826" s="164" t="str">
        <f t="shared" si="245"/>
        <v>-0.1891478996909-0.503525809628177i</v>
      </c>
      <c r="R826" s="164" t="str">
        <f t="shared" si="246"/>
        <v>280-5.53740376636744i</v>
      </c>
      <c r="S826" s="164" t="str">
        <f t="shared" si="247"/>
        <v>-18273.4324290125i</v>
      </c>
      <c r="T826" s="164" t="str">
        <f t="shared" si="256"/>
        <v>279.764734537548-9.82120441522148i</v>
      </c>
      <c r="U826" s="164" t="str">
        <f t="shared" si="248"/>
        <v>-0.496710233643686+0.017437125332508i</v>
      </c>
    </row>
    <row r="827" spans="2:21" x14ac:dyDescent="0.2">
      <c r="B827" s="164">
        <f t="shared" si="257"/>
        <v>4.9449999999999159</v>
      </c>
      <c r="C827" s="164">
        <f t="shared" si="258"/>
        <v>88104.887300784409</v>
      </c>
      <c r="D827" s="164">
        <f t="shared" si="249"/>
        <v>88.104887300784412</v>
      </c>
      <c r="E827" s="164">
        <f t="shared" si="250"/>
        <v>-5.4566380069350426</v>
      </c>
      <c r="F827" s="164">
        <f t="shared" si="251"/>
        <v>-110.92667464043116</v>
      </c>
      <c r="G827" s="164">
        <f t="shared" si="252"/>
        <v>-6.0726513745511381</v>
      </c>
      <c r="H827" s="164">
        <f t="shared" si="253"/>
        <v>177.99224940131629</v>
      </c>
      <c r="I827" s="164">
        <f t="shared" si="254"/>
        <v>-11.52928938148618</v>
      </c>
      <c r="J827" s="164">
        <f t="shared" si="255"/>
        <v>67.065574760885127</v>
      </c>
      <c r="K827" s="164" t="str">
        <f t="shared" si="241"/>
        <v>1+0.0254978640954368i</v>
      </c>
      <c r="L827" s="164" t="str">
        <f t="shared" si="242"/>
        <v>1-0.00858467466593641i</v>
      </c>
      <c r="M827" s="164" t="str">
        <f t="shared" si="259"/>
        <v>1.00021889086794+0.0169131894295004i</v>
      </c>
      <c r="N827" s="164" t="str">
        <f t="shared" si="243"/>
        <v>1+190.297439532126i</v>
      </c>
      <c r="O827" s="164" t="str">
        <f t="shared" si="244"/>
        <v>0.795183188748857+0.324451702369057i</v>
      </c>
      <c r="P827" s="164" t="str">
        <f t="shared" si="260"/>
        <v>-60.9471450239221+151.645776480268i</v>
      </c>
      <c r="Q827" s="164" t="str">
        <f t="shared" si="245"/>
        <v>-0.19056651262821-0.498348068945639i</v>
      </c>
      <c r="R827" s="164" t="str">
        <f t="shared" si="246"/>
        <v>280-5.4740176296075i</v>
      </c>
      <c r="S827" s="164" t="str">
        <f t="shared" si="247"/>
        <v>-18064.2581777048i</v>
      </c>
      <c r="T827" s="164" t="str">
        <f t="shared" si="256"/>
        <v>279.763205822236-9.80743729043871i</v>
      </c>
      <c r="U827" s="164" t="str">
        <f t="shared" si="248"/>
        <v>-0.496707519475508+0.0174126823955569i</v>
      </c>
    </row>
    <row r="828" spans="2:21" x14ac:dyDescent="0.2">
      <c r="B828" s="164">
        <f t="shared" si="257"/>
        <v>4.9499999999999158</v>
      </c>
      <c r="C828" s="164">
        <f t="shared" si="258"/>
        <v>89125.093813357351</v>
      </c>
      <c r="D828" s="164">
        <f t="shared" si="249"/>
        <v>89.125093813357353</v>
      </c>
      <c r="E828" s="164">
        <f t="shared" si="250"/>
        <v>-5.5263544337737658</v>
      </c>
      <c r="F828" s="164">
        <f t="shared" si="251"/>
        <v>-111.27244918639882</v>
      </c>
      <c r="G828" s="164">
        <f t="shared" si="252"/>
        <v>-6.0727134279096102</v>
      </c>
      <c r="H828" s="164">
        <f t="shared" si="253"/>
        <v>177.99478858048036</v>
      </c>
      <c r="I828" s="164">
        <f t="shared" si="254"/>
        <v>-11.599067861683377</v>
      </c>
      <c r="J828" s="164">
        <f t="shared" si="255"/>
        <v>66.722339394081544</v>
      </c>
      <c r="K828" s="164" t="str">
        <f t="shared" si="241"/>
        <v>1+0.025793115446455i</v>
      </c>
      <c r="L828" s="164" t="str">
        <f t="shared" si="242"/>
        <v>1-0.00868408051356673i</v>
      </c>
      <c r="M828" s="164" t="str">
        <f t="shared" si="259"/>
        <v>1.00022398949123+0.0171090349328883i</v>
      </c>
      <c r="N828" s="164" t="str">
        <f t="shared" si="243"/>
        <v>1+192.500980028964i</v>
      </c>
      <c r="O828" s="164" t="str">
        <f t="shared" si="244"/>
        <v>0.790412392345415+0.328208676016185i</v>
      </c>
      <c r="P828" s="164" t="str">
        <f t="shared" si="260"/>
        <v>-62.3900793947789+152.483368829547i</v>
      </c>
      <c r="Q828" s="164" t="str">
        <f t="shared" si="245"/>
        <v>-0.192023051252536-0.493214285297245i</v>
      </c>
      <c r="R828" s="164" t="str">
        <f t="shared" si="246"/>
        <v>280-5.41135706795516i</v>
      </c>
      <c r="S828" s="164" t="str">
        <f t="shared" si="247"/>
        <v>-17857.478324252i</v>
      </c>
      <c r="T828" s="164" t="str">
        <f t="shared" si="256"/>
        <v>279.761641515863-9.79496902750336i</v>
      </c>
      <c r="U828" s="164" t="str">
        <f t="shared" si="248"/>
        <v>-0.496704742116935+0.0173905455318597i</v>
      </c>
    </row>
    <row r="829" spans="2:21" x14ac:dyDescent="0.2">
      <c r="B829" s="164">
        <f t="shared" si="257"/>
        <v>4.9549999999999157</v>
      </c>
      <c r="C829" s="164">
        <f t="shared" si="258"/>
        <v>90157.113760578286</v>
      </c>
      <c r="D829" s="164">
        <f t="shared" si="249"/>
        <v>90.157113760578284</v>
      </c>
      <c r="E829" s="164">
        <f t="shared" si="250"/>
        <v>-5.5954279396922413</v>
      </c>
      <c r="F829" s="164">
        <f t="shared" si="251"/>
        <v>-111.6261112232759</v>
      </c>
      <c r="G829" s="164">
        <f t="shared" si="252"/>
        <v>-6.0727751873472959</v>
      </c>
      <c r="H829" s="164">
        <f t="shared" si="253"/>
        <v>177.99706219511896</v>
      </c>
      <c r="I829" s="164">
        <f t="shared" si="254"/>
        <v>-11.668203127039536</v>
      </c>
      <c r="J829" s="164">
        <f t="shared" si="255"/>
        <v>66.370950971843058</v>
      </c>
      <c r="K829" s="164" t="str">
        <f t="shared" si="241"/>
        <v>1+0.0260917856469876i</v>
      </c>
      <c r="L829" s="164" t="str">
        <f t="shared" si="242"/>
        <v>1-0.00878463742666286i</v>
      </c>
      <c r="M829" s="164" t="str">
        <f t="shared" si="259"/>
        <v>1.00022920687672+0.0173071482203247i</v>
      </c>
      <c r="N829" s="164" t="str">
        <f t="shared" si="243"/>
        <v>1+194.730036322195i</v>
      </c>
      <c r="O829" s="164" t="str">
        <f t="shared" si="244"/>
        <v>0.785530469818175+0.332009153367817i</v>
      </c>
      <c r="P829" s="164" t="str">
        <f t="shared" si="260"/>
        <v>-63.866624024798+153.298386073252i</v>
      </c>
      <c r="Q829" s="164" t="str">
        <f t="shared" si="245"/>
        <v>-0.193518702200655-0.488122410807487i</v>
      </c>
      <c r="R829" s="164" t="str">
        <f t="shared" si="246"/>
        <v>280-5.34941377582075i</v>
      </c>
      <c r="S829" s="164" t="str">
        <f t="shared" si="247"/>
        <v>-17653.0654602085i</v>
      </c>
      <c r="T829" s="164" t="str">
        <f t="shared" si="256"/>
        <v>279.760040790226-9.78379793500607i</v>
      </c>
      <c r="U829" s="164" t="str">
        <f t="shared" si="248"/>
        <v>-0.496701900097527+0.0173707117383919i</v>
      </c>
    </row>
    <row r="830" spans="2:21" x14ac:dyDescent="0.2">
      <c r="B830" s="164">
        <f t="shared" si="257"/>
        <v>4.9599999999999156</v>
      </c>
      <c r="C830" s="164">
        <f t="shared" si="258"/>
        <v>91201.083935573362</v>
      </c>
      <c r="D830" s="164">
        <f t="shared" si="249"/>
        <v>91.201083935573365</v>
      </c>
      <c r="E830" s="164">
        <f t="shared" si="250"/>
        <v>-5.6638495200065897</v>
      </c>
      <c r="F830" s="164">
        <f t="shared" si="251"/>
        <v>-111.98792661149308</v>
      </c>
      <c r="G830" s="164">
        <f t="shared" si="252"/>
        <v>-6.0728366855784843</v>
      </c>
      <c r="H830" s="164">
        <f t="shared" si="253"/>
        <v>177.99907054437847</v>
      </c>
      <c r="I830" s="164">
        <f t="shared" si="254"/>
        <v>-11.736686205585073</v>
      </c>
      <c r="J830" s="164">
        <f t="shared" si="255"/>
        <v>66.011143932885389</v>
      </c>
      <c r="K830" s="164" t="str">
        <f t="shared" si="241"/>
        <v>1+0.0263939142854459i</v>
      </c>
      <c r="L830" s="164" t="str">
        <f t="shared" si="242"/>
        <v>1-0.00888635873393469i</v>
      </c>
      <c r="M830" s="164" t="str">
        <f t="shared" si="259"/>
        <v>1.00023454579073+0.0175075555515112i</v>
      </c>
      <c r="N830" s="164" t="str">
        <f t="shared" si="243"/>
        <v>1+196.984903870816i</v>
      </c>
      <c r="O830" s="164" t="str">
        <f t="shared" si="244"/>
        <v>0.780534832707193+0.335853638173107i</v>
      </c>
      <c r="P830" s="164" t="str">
        <f t="shared" si="260"/>
        <v>-65.3775617974861+154.089432626823i</v>
      </c>
      <c r="Q830" s="164" t="str">
        <f t="shared" si="245"/>
        <v>-0.195054675779641-0.483070311642287i</v>
      </c>
      <c r="R830" s="164" t="str">
        <f t="shared" si="246"/>
        <v>280-5.28817954268808i</v>
      </c>
      <c r="S830" s="164" t="str">
        <f t="shared" si="247"/>
        <v>-17450.9924908706i</v>
      </c>
      <c r="T830" s="164" t="str">
        <f t="shared" si="256"/>
        <v>279.75840279786-9.77392249211506i</v>
      </c>
      <c r="U830" s="164" t="str">
        <f t="shared" si="248"/>
        <v>-0.496698991912648+0.0173531783149823i</v>
      </c>
    </row>
    <row r="831" spans="2:21" x14ac:dyDescent="0.2">
      <c r="B831" s="164">
        <f t="shared" si="257"/>
        <v>4.9649999999999155</v>
      </c>
      <c r="C831" s="164">
        <f t="shared" si="258"/>
        <v>92257.142715458496</v>
      </c>
      <c r="D831" s="164">
        <f t="shared" si="249"/>
        <v>92.2571427154585</v>
      </c>
      <c r="E831" s="164">
        <f t="shared" si="250"/>
        <v>-5.7316105150523589</v>
      </c>
      <c r="F831" s="164">
        <f t="shared" si="251"/>
        <v>-112.35817232714297</v>
      </c>
      <c r="G831" s="164">
        <f t="shared" si="252"/>
        <v>-6.0728979551793252</v>
      </c>
      <c r="H831" s="164">
        <f t="shared" si="253"/>
        <v>178.00081389250926</v>
      </c>
      <c r="I831" s="164">
        <f t="shared" si="254"/>
        <v>-11.804508470231685</v>
      </c>
      <c r="J831" s="164">
        <f t="shared" si="255"/>
        <v>65.64264156536629</v>
      </c>
      <c r="K831" s="164" t="str">
        <f t="shared" si="241"/>
        <v>1+0.0266995414086539i</v>
      </c>
      <c r="L831" s="164" t="str">
        <f t="shared" si="242"/>
        <v>1-0.00898925791843133i</v>
      </c>
      <c r="M831" s="164" t="str">
        <f t="shared" si="259"/>
        <v>1.00024000906403+0.0177102834902226i</v>
      </c>
      <c r="N831" s="164" t="str">
        <f t="shared" si="243"/>
        <v>1+199.265881555079i</v>
      </c>
      <c r="O831" s="164" t="str">
        <f t="shared" si="244"/>
        <v>0.775422832259548+0.339742640014353i</v>
      </c>
      <c r="P831" s="164" t="str">
        <f t="shared" si="260"/>
        <v>-66.9236938320504+154.855056888149i</v>
      </c>
      <c r="Q831" s="164" t="str">
        <f t="shared" si="245"/>
        <v>-0.196632204622475-0.478055761360897i</v>
      </c>
      <c r="R831" s="164" t="str">
        <f t="shared" si="246"/>
        <v>280-5.22764625202581i</v>
      </c>
      <c r="S831" s="164" t="str">
        <f t="shared" si="247"/>
        <v>-17251.2326316852i</v>
      </c>
      <c r="T831" s="164" t="str">
        <f t="shared" si="256"/>
        <v>279.756726671607-9.76534134832712i</v>
      </c>
      <c r="U831" s="164" t="str">
        <f t="shared" si="248"/>
        <v>-0.496696016022695+0.0173379428638705i</v>
      </c>
    </row>
    <row r="832" spans="2:21" x14ac:dyDescent="0.2">
      <c r="B832" s="164">
        <f t="shared" si="257"/>
        <v>4.9699999999999154</v>
      </c>
      <c r="C832" s="164">
        <f t="shared" si="258"/>
        <v>93325.430079681086</v>
      </c>
      <c r="D832" s="164">
        <f t="shared" si="249"/>
        <v>93.325430079681084</v>
      </c>
      <c r="E832" s="164">
        <f t="shared" si="250"/>
        <v>-5.7987026696147659</v>
      </c>
      <c r="F832" s="164">
        <f t="shared" si="251"/>
        <v>-112.7371369622624</v>
      </c>
      <c r="G832" s="164">
        <f t="shared" si="252"/>
        <v>-6.0729590286052373</v>
      </c>
      <c r="H832" s="164">
        <f t="shared" si="253"/>
        <v>178.00229246889791</v>
      </c>
      <c r="I832" s="164">
        <f t="shared" si="254"/>
        <v>-11.871661698220002</v>
      </c>
      <c r="J832" s="164">
        <f t="shared" si="255"/>
        <v>65.265155506635509</v>
      </c>
      <c r="K832" s="164" t="str">
        <f t="shared" si="241"/>
        <v>1+0.0270087075271557i</v>
      </c>
      <c r="L832" s="164" t="str">
        <f t="shared" si="242"/>
        <v>1-0.00909334861932824i</v>
      </c>
      <c r="M832" s="164" t="str">
        <f t="shared" si="259"/>
        <v>1.0002455995933+0.0179153589078275i</v>
      </c>
      <c r="N832" s="164" t="str">
        <f t="shared" si="243"/>
        <v>1+201.573271716104i</v>
      </c>
      <c r="O832" s="164" t="str">
        <f t="shared" si="244"/>
        <v>0.770191758024936+0.343676674374536i</v>
      </c>
      <c r="P832" s="164" t="str">
        <f t="shared" si="260"/>
        <v>-68.5058399081604+155.593749188239i</v>
      </c>
      <c r="Q832" s="164" t="str">
        <f t="shared" si="245"/>
        <v>-0.198252541995134-0.473076433826524i</v>
      </c>
      <c r="R832" s="164" t="str">
        <f t="shared" si="246"/>
        <v>280-5.16780588021187i</v>
      </c>
      <c r="S832" s="164" t="str">
        <f t="shared" si="247"/>
        <v>-17053.7594046991i</v>
      </c>
      <c r="T832" s="164" t="str">
        <f t="shared" si="256"/>
        <v>279.75501152415-9.75805332323894i</v>
      </c>
      <c r="U832" s="164" t="str">
        <f t="shared" si="248"/>
        <v>-0.496692970852275+0.0173250032893014i</v>
      </c>
    </row>
    <row r="833" spans="2:21" x14ac:dyDescent="0.2">
      <c r="B833" s="164">
        <f t="shared" si="257"/>
        <v>4.9749999999999153</v>
      </c>
      <c r="C833" s="164">
        <f t="shared" si="258"/>
        <v>94406.087628574096</v>
      </c>
      <c r="D833" s="164">
        <f t="shared" si="249"/>
        <v>94.406087628574099</v>
      </c>
      <c r="E833" s="164">
        <f t="shared" si="250"/>
        <v>-5.8651181985222189</v>
      </c>
      <c r="F833" s="164">
        <f t="shared" si="251"/>
        <v>-113.12512124417988</v>
      </c>
      <c r="G833" s="164">
        <f t="shared" si="252"/>
        <v>-6.073019938208053</v>
      </c>
      <c r="H833" s="164">
        <f t="shared" si="253"/>
        <v>178.00350646809608</v>
      </c>
      <c r="I833" s="164">
        <f t="shared" si="254"/>
        <v>-11.938138136730272</v>
      </c>
      <c r="J833" s="164">
        <f t="shared" si="255"/>
        <v>64.878385223916197</v>
      </c>
      <c r="K833" s="164" t="str">
        <f t="shared" si="241"/>
        <v>1+0.0273214536205854i</v>
      </c>
      <c r="L833" s="164" t="str">
        <f t="shared" si="242"/>
        <v>1-0.00919864463373507i</v>
      </c>
      <c r="M833" s="164" t="str">
        <f t="shared" si="259"/>
        <v>1.00025132034273+0.0181228089868503i</v>
      </c>
      <c r="N833" s="164" t="str">
        <f t="shared" si="243"/>
        <v>1+203.907380195959i</v>
      </c>
      <c r="O833" s="164" t="str">
        <f t="shared" si="244"/>
        <v>0.764838836418557+0.34765626270565i</v>
      </c>
      <c r="P833" s="164" t="str">
        <f t="shared" si="260"/>
        <v>-70.1248389006086+156.303939668939i</v>
      </c>
      <c r="Q833" s="164" t="str">
        <f t="shared" si="245"/>
        <v>-0.199916959704562-0.468129895652193i</v>
      </c>
      <c r="R833" s="164" t="str">
        <f t="shared" si="246"/>
        <v>280-5.10865049546975i</v>
      </c>
      <c r="S833" s="164" t="str">
        <f t="shared" si="247"/>
        <v>-16858.5466350502i</v>
      </c>
      <c r="T833" s="164" t="str">
        <f t="shared" si="256"/>
        <v>279.753256447546-9.75205740633949i</v>
      </c>
      <c r="U833" s="164" t="str">
        <f t="shared" si="248"/>
        <v>-0.496689854789375+0.0173143577971562i</v>
      </c>
    </row>
    <row r="834" spans="2:21" x14ac:dyDescent="0.2">
      <c r="B834" s="164">
        <f t="shared" si="257"/>
        <v>4.9799999999999152</v>
      </c>
      <c r="C834" s="164">
        <f t="shared" si="258"/>
        <v>95499.258602124974</v>
      </c>
      <c r="D834" s="164">
        <f t="shared" si="249"/>
        <v>95.499258602124968</v>
      </c>
      <c r="E834" s="164">
        <f t="shared" si="250"/>
        <v>-5.9308498589890348</v>
      </c>
      <c r="F834" s="164">
        <f t="shared" si="251"/>
        <v>-113.52243857379165</v>
      </c>
      <c r="G834" s="164">
        <f t="shared" si="252"/>
        <v>-6.0730807162529494</v>
      </c>
      <c r="H834" s="164">
        <f t="shared" si="253"/>
        <v>178.00445604984429</v>
      </c>
      <c r="I834" s="164">
        <f t="shared" si="254"/>
        <v>-12.003930575241984</v>
      </c>
      <c r="J834" s="164">
        <f t="shared" si="255"/>
        <v>64.482017476052647</v>
      </c>
      <c r="K834" s="164" t="str">
        <f t="shared" si="241"/>
        <v>1+0.0276378211430988i</v>
      </c>
      <c r="L834" s="164" t="str">
        <f t="shared" si="242"/>
        <v>1-0.00930515991852444i</v>
      </c>
      <c r="M834" s="164" t="str">
        <f t="shared" si="259"/>
        <v>1.00025717434554+0.0183326612245744i</v>
      </c>
      <c r="N834" s="164" t="str">
        <f t="shared" si="243"/>
        <v>1+206.268516378193i</v>
      </c>
      <c r="O834" s="164" t="str">
        <f t="shared" si="244"/>
        <v>0.759361229250522+0.351681932497817i</v>
      </c>
      <c r="P834" s="164" t="str">
        <f t="shared" si="260"/>
        <v>-71.78154922409+156.983996085124i</v>
      </c>
      <c r="Q834" s="164" t="str">
        <f t="shared" si="245"/>
        <v>-0.201626745550305-0.463213598158385i</v>
      </c>
      <c r="R834" s="164" t="str">
        <f t="shared" si="246"/>
        <v>280-5.05017225681735i</v>
      </c>
      <c r="S834" s="164" t="str">
        <f t="shared" si="247"/>
        <v>-16665.5684474973i</v>
      </c>
      <c r="T834" s="164" t="str">
        <f t="shared" si="256"/>
        <v>279.751460512754-9.74735275682347i</v>
      </c>
      <c r="U834" s="164" t="str">
        <f t="shared" si="248"/>
        <v>-0.496686666184522+0.0173060048946212i</v>
      </c>
    </row>
    <row r="835" spans="2:21" x14ac:dyDescent="0.2">
      <c r="B835" s="164">
        <f t="shared" si="257"/>
        <v>4.9849999999999151</v>
      </c>
      <c r="C835" s="164">
        <f t="shared" si="258"/>
        <v>96605.087898962491</v>
      </c>
      <c r="D835" s="164">
        <f t="shared" si="249"/>
        <v>96.605087898962495</v>
      </c>
      <c r="E835" s="164">
        <f t="shared" si="250"/>
        <v>-5.9958910303393669</v>
      </c>
      <c r="F835" s="164">
        <f t="shared" si="251"/>
        <v>-113.92941558244793</v>
      </c>
      <c r="G835" s="164">
        <f t="shared" si="252"/>
        <v>-6.0731413949356581</v>
      </c>
      <c r="H835" s="164">
        <f t="shared" si="253"/>
        <v>178.00514133909178</v>
      </c>
      <c r="I835" s="164">
        <f t="shared" si="254"/>
        <v>-12.069032425275026</v>
      </c>
      <c r="J835" s="164">
        <f t="shared" si="255"/>
        <v>64.075725756643848</v>
      </c>
      <c r="K835" s="164" t="str">
        <f t="shared" si="241"/>
        <v>1+0.0279578520288686i</v>
      </c>
      <c r="L835" s="164" t="str">
        <f t="shared" si="242"/>
        <v>1-0.00941290859218204i</v>
      </c>
      <c r="M835" s="164" t="str">
        <f t="shared" si="259"/>
        <v>1.00026316470558+0.0185449434366866i</v>
      </c>
      <c r="N835" s="164" t="str">
        <f t="shared" si="243"/>
        <v>1+208.656993228852i</v>
      </c>
      <c r="O835" s="164" t="str">
        <f t="shared" si="244"/>
        <v>0.753756032221004+0.355754217349208i</v>
      </c>
      <c r="P835" s="164" t="str">
        <f t="shared" si="260"/>
        <v>-73.4768492883482+157.632221528694i</v>
      </c>
      <c r="Q835" s="164" t="str">
        <f t="shared" si="245"/>
        <v>-0.203383200255639-0.458324868819925i</v>
      </c>
      <c r="R835" s="164" t="str">
        <f t="shared" si="246"/>
        <v>280-4.9923634130274i</v>
      </c>
      <c r="S835" s="164" t="str">
        <f t="shared" si="247"/>
        <v>-16474.7992629904i</v>
      </c>
      <c r="T835" s="164" t="str">
        <f t="shared" si="256"/>
        <v>279.749622769138-9.74393870342447i</v>
      </c>
      <c r="U835" s="164" t="str">
        <f t="shared" si="248"/>
        <v>-0.496683403349904+0.0172999433898919i</v>
      </c>
    </row>
    <row r="836" spans="2:21" x14ac:dyDescent="0.2">
      <c r="B836" s="164">
        <f t="shared" si="257"/>
        <v>4.9899999999999149</v>
      </c>
      <c r="C836" s="164">
        <f t="shared" si="258"/>
        <v>97723.722095562</v>
      </c>
      <c r="D836" s="164">
        <f t="shared" si="249"/>
        <v>97.723722095561996</v>
      </c>
      <c r="E836" s="164">
        <f t="shared" si="250"/>
        <v>-6.0602358018026283</v>
      </c>
      <c r="F836" s="164">
        <f t="shared" si="251"/>
        <v>-114.346392706895</v>
      </c>
      <c r="G836" s="164">
        <f t="shared" si="252"/>
        <v>-6.0732020063995229</v>
      </c>
      <c r="H836" s="164">
        <f t="shared" si="253"/>
        <v>178.00556242601203</v>
      </c>
      <c r="I836" s="164">
        <f t="shared" si="254"/>
        <v>-12.133437808202151</v>
      </c>
      <c r="J836" s="164">
        <f t="shared" si="255"/>
        <v>63.659169719117031</v>
      </c>
      <c r="K836" s="164" t="str">
        <f t="shared" si="241"/>
        <v>1+0.0282815886976419i</v>
      </c>
      <c r="L836" s="164" t="str">
        <f t="shared" si="242"/>
        <v>1-0.00952190493667781i</v>
      </c>
      <c r="M836" s="164" t="str">
        <f t="shared" si="259"/>
        <v>1.00026929459904+0.0187596837609641i</v>
      </c>
      <c r="N836" s="164" t="str">
        <f t="shared" si="243"/>
        <v>1+211.073127337953i</v>
      </c>
      <c r="O836" s="164" t="str">
        <f t="shared" si="244"/>
        <v>0.748020273380346+0.359873657036769i</v>
      </c>
      <c r="P836" s="164" t="str">
        <f t="shared" si="260"/>
        <v>-75.2116379639164+158.246852071617i</v>
      </c>
      <c r="Q836" s="164" t="str">
        <f t="shared" si="245"/>
        <v>-0.205187633805951-0.453460902180655i</v>
      </c>
      <c r="R836" s="164" t="str">
        <f t="shared" si="246"/>
        <v>280-4.93521630160032i</v>
      </c>
      <c r="S836" s="164" t="str">
        <f t="shared" si="247"/>
        <v>-16286.2137952811i</v>
      </c>
      <c r="T836" s="164" t="str">
        <f t="shared" si="256"/>
        <v>279.747742243968-9.74181474426966i</v>
      </c>
      <c r="U836" s="164" t="str">
        <f t="shared" si="248"/>
        <v>-0.496680064558479+0.0172961723919147i</v>
      </c>
    </row>
    <row r="837" spans="2:21" x14ac:dyDescent="0.2">
      <c r="B837" s="164">
        <f t="shared" si="257"/>
        <v>4.9949999999999148</v>
      </c>
      <c r="C837" s="164">
        <f t="shared" si="258"/>
        <v>98855.309465674596</v>
      </c>
      <c r="D837" s="164">
        <f t="shared" si="249"/>
        <v>98.855309465674594</v>
      </c>
      <c r="E837" s="164">
        <f t="shared" si="250"/>
        <v>-6.1238790691314229</v>
      </c>
      <c r="F837" s="164">
        <f t="shared" si="251"/>
        <v>-114.7737247814463</v>
      </c>
      <c r="G837" s="164">
        <f t="shared" si="252"/>
        <v>-6.0732625827521698</v>
      </c>
      <c r="H837" s="164">
        <f t="shared" si="253"/>
        <v>178.00571936601384</v>
      </c>
      <c r="I837" s="164">
        <f t="shared" si="254"/>
        <v>-12.197141651883593</v>
      </c>
      <c r="J837" s="164">
        <f t="shared" si="255"/>
        <v>63.231994584567531</v>
      </c>
      <c r="K837" s="164" t="str">
        <f t="shared" si="241"/>
        <v>1+0.0286090740603635i</v>
      </c>
      <c r="L837" s="164" t="str">
        <f t="shared" si="242"/>
        <v>1-0.00963216339935918i</v>
      </c>
      <c r="M837" s="164" t="str">
        <f t="shared" si="259"/>
        <v>1.00027556727605+0.0189769106610043i</v>
      </c>
      <c r="N837" s="164" t="str">
        <f t="shared" si="243"/>
        <v>1+213.517238961457i</v>
      </c>
      <c r="O837" s="164" t="str">
        <f t="shared" si="244"/>
        <v>0.742150911553287+0.364040797587769i</v>
      </c>
      <c r="P837" s="164" t="str">
        <f t="shared" si="260"/>
        <v>-76.9868350587138+158.826054325174i</v>
      </c>
      <c r="Q837" s="164" t="str">
        <f t="shared" si="245"/>
        <v>-0.207041361113291-0.448618750216184i</v>
      </c>
      <c r="R837" s="164" t="str">
        <f t="shared" si="246"/>
        <v>280-4.87872334774836i</v>
      </c>
      <c r="S837" s="164" t="str">
        <f t="shared" si="247"/>
        <v>-16099.7870475696i</v>
      </c>
      <c r="T837" s="164" t="str">
        <f t="shared" si="256"/>
        <v>279.745817941914-9.74098054675461i</v>
      </c>
      <c r="U837" s="164" t="str">
        <f t="shared" si="248"/>
        <v>-0.496676648043083+0.0172946913101648i</v>
      </c>
    </row>
    <row r="838" spans="2:21" x14ac:dyDescent="0.2">
      <c r="B838" s="164">
        <f t="shared" si="257"/>
        <v>4.9999999999999147</v>
      </c>
      <c r="C838" s="164">
        <f t="shared" si="258"/>
        <v>99999.999999980486</v>
      </c>
      <c r="D838" s="164">
        <f t="shared" si="249"/>
        <v>99.999999999980488</v>
      </c>
      <c r="E838" s="164">
        <f t="shared" si="250"/>
        <v>-6.1868166408496474</v>
      </c>
      <c r="F838" s="164">
        <f t="shared" si="251"/>
        <v>-115.21178164623223</v>
      </c>
      <c r="G838" s="164">
        <f t="shared" si="252"/>
        <v>-6.0733231560829317</v>
      </c>
      <c r="H838" s="164">
        <f t="shared" si="253"/>
        <v>178.00561217974831</v>
      </c>
      <c r="I838" s="164">
        <f t="shared" si="254"/>
        <v>-12.260139796932579</v>
      </c>
      <c r="J838" s="164">
        <f t="shared" si="255"/>
        <v>62.793830533516086</v>
      </c>
      <c r="K838" s="164" t="str">
        <f t="shared" si="241"/>
        <v>1+0.0289403515248635i</v>
      </c>
      <c r="L838" s="164" t="str">
        <f t="shared" si="242"/>
        <v>1-0.00974369859486593i</v>
      </c>
      <c r="M838" s="164" t="str">
        <f t="shared" si="259"/>
        <v>1.00028198606249+0.0191966529299976i</v>
      </c>
      <c r="N838" s="164" t="str">
        <f t="shared" si="243"/>
        <v>1+215.989652063711i</v>
      </c>
      <c r="O838" s="164" t="str">
        <f t="shared" si="244"/>
        <v>0.736144834726498+0.368256191352173i</v>
      </c>
      <c r="P838" s="164" t="str">
        <f t="shared" si="260"/>
        <v>-78.8033818057367+159.367922912427i</v>
      </c>
      <c r="Q838" s="164" t="str">
        <f t="shared" si="245"/>
        <v>-0.208945696916435-0.443795312127987i</v>
      </c>
      <c r="R838" s="164" t="str">
        <f t="shared" si="246"/>
        <v>280-4.82287706339171i</v>
      </c>
      <c r="S838" s="164" t="str">
        <f t="shared" si="247"/>
        <v>-15915.4943091926i</v>
      </c>
      <c r="T838" s="164" t="str">
        <f t="shared" si="256"/>
        <v>279.74384884451-9.74143594743799i</v>
      </c>
      <c r="U838" s="164" t="str">
        <f t="shared" si="248"/>
        <v>-0.496673151995473+0.017295499854459i</v>
      </c>
    </row>
    <row r="839" spans="2:21" x14ac:dyDescent="0.2">
      <c r="B839" s="164">
        <f t="shared" si="257"/>
        <v>5.0049999999999146</v>
      </c>
      <c r="C839" s="164">
        <f t="shared" si="258"/>
        <v>101157.9454259701</v>
      </c>
      <c r="D839" s="164">
        <f t="shared" si="249"/>
        <v>101.1579454259701</v>
      </c>
      <c r="E839" s="164">
        <f t="shared" si="250"/>
        <v>-6.2490453550135472</v>
      </c>
      <c r="F839" s="164">
        <f t="shared" si="251"/>
        <v>-115.66094876999018</v>
      </c>
      <c r="G839" s="164">
        <f t="shared" si="252"/>
        <v>-6.0733837584793324</v>
      </c>
      <c r="H839" s="164">
        <f t="shared" si="253"/>
        <v>178.00524085311119</v>
      </c>
      <c r="I839" s="164">
        <f t="shared" si="254"/>
        <v>-12.322429113492881</v>
      </c>
      <c r="J839" s="164">
        <f t="shared" si="255"/>
        <v>62.344292083121005</v>
      </c>
      <c r="K839" s="164" t="str">
        <f t="shared" si="241"/>
        <v>1+0.0292754650016111i</v>
      </c>
      <c r="L839" s="164" t="str">
        <f t="shared" si="242"/>
        <v>1-0.00985652530706741i</v>
      </c>
      <c r="M839" s="164" t="str">
        <f t="shared" si="259"/>
        <v>1.00028855436166+0.0194189396945437i</v>
      </c>
      <c r="N839" s="164" t="str">
        <f t="shared" si="243"/>
        <v>1+218.490694360394i</v>
      </c>
      <c r="O839" s="164" t="str">
        <f t="shared" si="244"/>
        <v>0.729998858398546+0.37252039707586i</v>
      </c>
      <c r="P839" s="164" t="str">
        <f t="shared" si="260"/>
        <v>-80.6622413621158+159.870477850869i</v>
      </c>
      <c r="Q839" s="164" t="str">
        <f t="shared" si="245"/>
        <v>-0.210901949814837-0.438987323555318i</v>
      </c>
      <c r="R839" s="164" t="str">
        <f t="shared" si="246"/>
        <v>280-4.76767004616584i</v>
      </c>
      <c r="S839" s="164" t="str">
        <f t="shared" si="247"/>
        <v>-15733.3111523473i</v>
      </c>
      <c r="T839" s="164" t="str">
        <f t="shared" si="256"/>
        <v>279.741833909632-9.7431809519575i</v>
      </c>
      <c r="U839" s="164" t="str">
        <f t="shared" si="248"/>
        <v>-0.496669574565402+0.017298598034807i</v>
      </c>
    </row>
    <row r="840" spans="2:21" x14ac:dyDescent="0.2">
      <c r="B840" s="164">
        <f t="shared" si="257"/>
        <v>5.0099999999999145</v>
      </c>
      <c r="C840" s="164">
        <f t="shared" si="258"/>
        <v>102329.29922805543</v>
      </c>
      <c r="D840" s="164">
        <f t="shared" si="249"/>
        <v>102.32929922805543</v>
      </c>
      <c r="E840" s="164">
        <f t="shared" si="250"/>
        <v>-6.3105632074306985</v>
      </c>
      <c r="F840" s="164">
        <f t="shared" si="251"/>
        <v>-116.12162788540584</v>
      </c>
      <c r="G840" s="164">
        <f t="shared" si="252"/>
        <v>-6.0734444220442754</v>
      </c>
      <c r="H840" s="164">
        <f t="shared" si="253"/>
        <v>178.00460533724134</v>
      </c>
      <c r="I840" s="164">
        <f t="shared" si="254"/>
        <v>-12.384007629474974</v>
      </c>
      <c r="J840" s="164">
        <f t="shared" si="255"/>
        <v>61.882977451835501</v>
      </c>
      <c r="K840" s="164" t="str">
        <f t="shared" si="241"/>
        <v>1+0.0296144589095345i</v>
      </c>
      <c r="L840" s="164" t="str">
        <f t="shared" si="242"/>
        <v>1-0.00997065849102213i</v>
      </c>
      <c r="M840" s="164" t="str">
        <f t="shared" si="259"/>
        <v>1.00029527565618+0.0196438004185124i</v>
      </c>
      <c r="N840" s="164" t="str">
        <f t="shared" si="243"/>
        <v>1+221.020697361954i</v>
      </c>
      <c r="O840" s="164" t="str">
        <f t="shared" si="244"/>
        <v>0.723709723891429+0.376833979974679i</v>
      </c>
      <c r="P840" s="164" t="str">
        <f t="shared" si="260"/>
        <v>-82.5643993197927+160.331661842086i</v>
      </c>
      <c r="Q840" s="164" t="str">
        <f t="shared" si="245"/>
        <v>-0.212911415323259-0.434191345196643i</v>
      </c>
      <c r="R840" s="164" t="str">
        <f t="shared" si="246"/>
        <v>280-4.71309497844045i</v>
      </c>
      <c r="S840" s="164" t="str">
        <f t="shared" si="247"/>
        <v>-15553.2134288534i</v>
      </c>
      <c r="T840" s="164" t="str">
        <f t="shared" si="256"/>
        <v>279.739772070941-9.7462157349654i</v>
      </c>
      <c r="U840" s="164" t="str">
        <f t="shared" si="248"/>
        <v>-0.496665913859632+0.0173039861612962i</v>
      </c>
    </row>
    <row r="841" spans="2:21" x14ac:dyDescent="0.2">
      <c r="B841" s="164">
        <f t="shared" si="257"/>
        <v>5.0149999999999144</v>
      </c>
      <c r="C841" s="164">
        <f t="shared" si="258"/>
        <v>103514.21666791417</v>
      </c>
      <c r="D841" s="164">
        <f t="shared" si="249"/>
        <v>103.51421666791417</v>
      </c>
      <c r="E841" s="164">
        <f t="shared" si="250"/>
        <v>-6.3713694923614685</v>
      </c>
      <c r="F841" s="164">
        <f t="shared" si="251"/>
        <v>-116.59423763448603</v>
      </c>
      <c r="G841" s="164">
        <f t="shared" si="252"/>
        <v>-6.0735051789131242</v>
      </c>
      <c r="H841" s="164">
        <f t="shared" si="253"/>
        <v>178.00370554851469</v>
      </c>
      <c r="I841" s="164">
        <f t="shared" si="254"/>
        <v>-12.444874671274594</v>
      </c>
      <c r="J841" s="164">
        <f t="shared" si="255"/>
        <v>61.409467914028653</v>
      </c>
      <c r="K841" s="164" t="str">
        <f t="shared" si="241"/>
        <v>1+0.0299573781819091i</v>
      </c>
      <c r="L841" s="164" t="str">
        <f t="shared" si="242"/>
        <v>1-0.01008611327496i</v>
      </c>
      <c r="M841" s="164" t="str">
        <f t="shared" si="259"/>
        <v>1.00030215350976+0.0198712649069491i</v>
      </c>
      <c r="N841" s="164" t="str">
        <f t="shared" si="243"/>
        <v>1+223.579996417547i</v>
      </c>
      <c r="O841" s="164" t="str">
        <f t="shared" si="244"/>
        <v>0.717274096622784+0.381197511809372i</v>
      </c>
      <c r="P841" s="164" t="str">
        <f t="shared" si="260"/>
        <v>-84.5108642280944+160.749337465131i</v>
      </c>
      <c r="Q841" s="164" t="str">
        <f t="shared" si="245"/>
        <v>-0.214975367820849-0.429403750838224i</v>
      </c>
      <c r="R841" s="164" t="str">
        <f t="shared" si="246"/>
        <v>280-4.65914462634937i</v>
      </c>
      <c r="S841" s="164" t="str">
        <f t="shared" si="247"/>
        <v>-15375.1772669529i</v>
      </c>
      <c r="T841" s="164" t="str">
        <f t="shared" si="256"/>
        <v>279.737662237319-9.75054064008362i</v>
      </c>
      <c r="U841" s="164" t="str">
        <f t="shared" si="248"/>
        <v>-0.49666216794093+0.0173116648440126i</v>
      </c>
    </row>
    <row r="842" spans="2:21" x14ac:dyDescent="0.2">
      <c r="B842" s="164">
        <f t="shared" si="257"/>
        <v>5.0199999999999143</v>
      </c>
      <c r="C842" s="164">
        <f t="shared" si="258"/>
        <v>104712.8548050695</v>
      </c>
      <c r="D842" s="164">
        <f t="shared" si="249"/>
        <v>104.7128548050695</v>
      </c>
      <c r="E842" s="164">
        <f t="shared" si="250"/>
        <v>-6.4314649568010376</v>
      </c>
      <c r="F842" s="164">
        <f t="shared" si="251"/>
        <v>-117.07921422081756</v>
      </c>
      <c r="G842" s="164">
        <f t="shared" si="252"/>
        <v>-6.073566061270304</v>
      </c>
      <c r="H842" s="164">
        <f t="shared" si="253"/>
        <v>178.00254136853363</v>
      </c>
      <c r="I842" s="164">
        <f t="shared" si="254"/>
        <v>-12.505031018071342</v>
      </c>
      <c r="J842" s="164">
        <f t="shared" si="255"/>
        <v>60.923327147716066</v>
      </c>
      <c r="K842" s="164" t="str">
        <f t="shared" si="241"/>
        <v>1+0.030304268272313i</v>
      </c>
      <c r="L842" s="164" t="str">
        <f t="shared" si="242"/>
        <v>1-0.0102029049622875i</v>
      </c>
      <c r="M842" s="164" t="str">
        <f t="shared" si="259"/>
        <v>1.00030919156913+0.0201013633100255i</v>
      </c>
      <c r="N842" s="164" t="str">
        <f t="shared" si="243"/>
        <v>1+226.168930759493i</v>
      </c>
      <c r="O842" s="164" t="str">
        <f t="shared" si="244"/>
        <v>0.710688564337849+0.385611570961355i</v>
      </c>
      <c r="P842" s="164" t="str">
        <f t="shared" si="260"/>
        <v>-86.5026681284802+161.121284270252i</v>
      </c>
      <c r="Q842" s="164" t="str">
        <f t="shared" si="245"/>
        <v>-0.217095051254414-0.424620714795639i</v>
      </c>
      <c r="R842" s="164" t="str">
        <f t="shared" si="246"/>
        <v>280-4.60581183883192i</v>
      </c>
      <c r="S842" s="164" t="str">
        <f t="shared" si="247"/>
        <v>-15199.1790681453i</v>
      </c>
      <c r="T842" s="164" t="str">
        <f t="shared" si="256"/>
        <v>279.735503292307-9.75615617988084i</v>
      </c>
      <c r="U842" s="164" t="str">
        <f t="shared" si="248"/>
        <v>-0.496658334827071+0.0173216349929999i</v>
      </c>
    </row>
    <row r="843" spans="2:21" x14ac:dyDescent="0.2">
      <c r="B843" s="164">
        <f t="shared" si="257"/>
        <v>5.0249999999999142</v>
      </c>
      <c r="C843" s="164">
        <f t="shared" si="258"/>
        <v>105925.37251770799</v>
      </c>
      <c r="D843" s="164">
        <f t="shared" si="249"/>
        <v>105.92537251770798</v>
      </c>
      <c r="E843" s="164">
        <f t="shared" si="250"/>
        <v>-6.4908519695188751</v>
      </c>
      <c r="F843" s="164">
        <f t="shared" si="251"/>
        <v>-117.57701206485609</v>
      </c>
      <c r="G843" s="164">
        <f t="shared" si="252"/>
        <v>-6.0736271013668208</v>
      </c>
      <c r="H843" s="164">
        <f t="shared" si="253"/>
        <v>178.00111264411268</v>
      </c>
      <c r="I843" s="164">
        <f t="shared" si="254"/>
        <v>-12.564479070885696</v>
      </c>
      <c r="J843" s="164">
        <f t="shared" si="255"/>
        <v>60.424100579256589</v>
      </c>
      <c r="K843" s="164" t="str">
        <f t="shared" si="241"/>
        <v>1+0.0306551751606519i</v>
      </c>
      <c r="L843" s="164" t="str">
        <f t="shared" si="242"/>
        <v>1-0.0103210490336164i</v>
      </c>
      <c r="M843" s="164" t="str">
        <f t="shared" si="259"/>
        <v>1.00031639356597+0.0203341261270355i</v>
      </c>
      <c r="N843" s="164" t="str">
        <f t="shared" si="243"/>
        <v>1+228.787843548232i</v>
      </c>
      <c r="O843" s="164" t="str">
        <f t="shared" si="244"/>
        <v>0.703949635300238+0.390076742509389i</v>
      </c>
      <c r="P843" s="164" t="str">
        <f t="shared" si="260"/>
        <v>-88.5408671017418+161.445195769415i</v>
      </c>
      <c r="Q843" s="164" t="str">
        <f t="shared" si="245"/>
        <v>-0.219271668440553-0.419838198783981i</v>
      </c>
      <c r="R843" s="164" t="str">
        <f t="shared" si="246"/>
        <v>280-4.55308954668486i</v>
      </c>
      <c r="S843" s="164" t="str">
        <f t="shared" si="247"/>
        <v>-15025.1955040601i</v>
      </c>
      <c r="T843" s="164" t="str">
        <f t="shared" si="256"/>
        <v>279.733294093501-9.76306303586673i</v>
      </c>
      <c r="U843" s="164" t="str">
        <f t="shared" si="248"/>
        <v>-0.496654412489765+0.017333897818249i</v>
      </c>
    </row>
    <row r="844" spans="2:21" x14ac:dyDescent="0.2">
      <c r="B844" s="164">
        <f t="shared" si="257"/>
        <v>5.0299999999999141</v>
      </c>
      <c r="C844" s="164">
        <f t="shared" si="258"/>
        <v>107151.9305237395</v>
      </c>
      <c r="D844" s="164">
        <f t="shared" si="249"/>
        <v>107.15193052373951</v>
      </c>
      <c r="E844" s="164">
        <f t="shared" si="250"/>
        <v>-6.5495347061152307</v>
      </c>
      <c r="F844" s="164">
        <f t="shared" si="251"/>
        <v>-118.0881044575347</v>
      </c>
      <c r="G844" s="164">
        <f t="shared" si="252"/>
        <v>-6.0736883315367702</v>
      </c>
      <c r="H844" s="164">
        <f t="shared" si="253"/>
        <v>177.99941918725926</v>
      </c>
      <c r="I844" s="164">
        <f t="shared" si="254"/>
        <v>-12.623223037652</v>
      </c>
      <c r="J844" s="164">
        <f t="shared" si="255"/>
        <v>59.911314729724566</v>
      </c>
      <c r="K844" s="164" t="str">
        <f t="shared" si="241"/>
        <v>1+0.0310101453592538i</v>
      </c>
      <c r="L844" s="164" t="str">
        <f t="shared" si="242"/>
        <v>1-0.0104405611488154i</v>
      </c>
      <c r="M844" s="164" t="str">
        <f t="shared" si="259"/>
        <v>1.00032376331886+0.0205695842104384i</v>
      </c>
      <c r="N844" s="164" t="str">
        <f t="shared" si="243"/>
        <v>1+231.437081917819i</v>
      </c>
      <c r="O844" s="164" t="str">
        <f t="shared" si="244"/>
        <v>0.697053736440573+0.394593618307127i</v>
      </c>
      <c r="P844" s="164" t="str">
        <f t="shared" si="260"/>
        <v>-90.6265418279546+161.718676320026i</v>
      </c>
      <c r="Q844" s="164" t="str">
        <f t="shared" si="245"/>
        <v>-0.221506368794792-0.415051938244878i</v>
      </c>
      <c r="R844" s="164" t="str">
        <f t="shared" si="246"/>
        <v>280-4.50097076162548i</v>
      </c>
      <c r="S844" s="164" t="str">
        <f t="shared" si="247"/>
        <v>-14853.2035133641i</v>
      </c>
      <c r="T844" s="164" t="str">
        <f t="shared" si="256"/>
        <v>279.731033471967-9.77126205850894i</v>
      </c>
      <c r="U844" s="164" t="str">
        <f t="shared" si="248"/>
        <v>-0.496650398853621+0.0173484548297286i</v>
      </c>
    </row>
    <row r="845" spans="2:21" x14ac:dyDescent="0.2">
      <c r="B845" s="164">
        <f t="shared" si="257"/>
        <v>5.034999999999914</v>
      </c>
      <c r="C845" s="164">
        <f t="shared" si="258"/>
        <v>108392.69140209896</v>
      </c>
      <c r="D845" s="164">
        <f t="shared" si="249"/>
        <v>108.39269140209896</v>
      </c>
      <c r="E845" s="164">
        <f t="shared" si="250"/>
        <v>-6.6075193514299082</v>
      </c>
      <c r="F845" s="164">
        <f t="shared" si="251"/>
        <v>-118.61298420652705</v>
      </c>
      <c r="G845" s="164">
        <f t="shared" si="252"/>
        <v>-6.0737497842147921</v>
      </c>
      <c r="H845" s="164">
        <f t="shared" si="253"/>
        <v>177.99746077515056</v>
      </c>
      <c r="I845" s="164">
        <f t="shared" si="254"/>
        <v>-12.681269135644701</v>
      </c>
      <c r="J845" s="164">
        <f t="shared" si="255"/>
        <v>59.384476568623512</v>
      </c>
      <c r="K845" s="164" t="str">
        <f t="shared" si="241"/>
        <v>1+0.0313692259190341i</v>
      </c>
      <c r="L845" s="164" t="str">
        <f t="shared" si="242"/>
        <v>1-0.0105614571490857i</v>
      </c>
      <c r="M845" s="164" t="str">
        <f t="shared" si="259"/>
        <v>1.00033130473534+0.0208077687699484i</v>
      </c>
      <c r="N845" s="164" t="str">
        <f t="shared" si="243"/>
        <v>1+234.116997021931i</v>
      </c>
      <c r="O845" s="164" t="str">
        <f t="shared" si="244"/>
        <v>0.689997211461999+0.399162797061562i</v>
      </c>
      <c r="P845" s="164" t="str">
        <f t="shared" si="260"/>
        <v>-92.7607981594654+161.939237898051i</v>
      </c>
      <c r="Q845" s="164" t="str">
        <f t="shared" si="245"/>
        <v>-0.223800234298681-0.410257428173976i</v>
      </c>
      <c r="R845" s="164" t="str">
        <f t="shared" si="246"/>
        <v>280-4.44944857536528i</v>
      </c>
      <c r="S845" s="164" t="str">
        <f t="shared" si="247"/>
        <v>-14683.1802987054i</v>
      </c>
      <c r="T845" s="164" t="str">
        <f t="shared" si="256"/>
        <v>279.728720231616-9.7807542672673i</v>
      </c>
      <c r="U845" s="164" t="str">
        <f t="shared" si="248"/>
        <v>-0.496646291795034+0.0173653078374458i</v>
      </c>
    </row>
    <row r="846" spans="2:21" x14ac:dyDescent="0.2">
      <c r="B846" s="164">
        <f t="shared" si="257"/>
        <v>5.0399999999999139</v>
      </c>
      <c r="C846" s="164">
        <f t="shared" si="258"/>
        <v>109647.81961429687</v>
      </c>
      <c r="D846" s="164">
        <f t="shared" si="249"/>
        <v>109.64781961429686</v>
      </c>
      <c r="E846" s="164">
        <f t="shared" si="250"/>
        <v>-6.6648143207227628</v>
      </c>
      <c r="F846" s="164">
        <f t="shared" si="251"/>
        <v>-119.15216426837455</v>
      </c>
      <c r="G846" s="164">
        <f t="shared" si="252"/>
        <v>-6.0738114919529105</v>
      </c>
      <c r="H846" s="164">
        <f t="shared" si="253"/>
        <v>177.99523715010591</v>
      </c>
      <c r="I846" s="164">
        <f t="shared" si="254"/>
        <v>-12.738625812675673</v>
      </c>
      <c r="J846" s="164">
        <f t="shared" si="255"/>
        <v>58.843072881731359</v>
      </c>
      <c r="K846" s="164" t="str">
        <f t="shared" si="241"/>
        <v>1+0.031732464435732i</v>
      </c>
      <c r="L846" s="164" t="str">
        <f t="shared" si="242"/>
        <v>1-0.0106837530590615i</v>
      </c>
      <c r="M846" s="164" t="str">
        <f t="shared" si="259"/>
        <v>1.00033902181399+0.0210487113766705i</v>
      </c>
      <c r="N846" s="164" t="str">
        <f t="shared" si="243"/>
        <v>1+236.827944080411i</v>
      </c>
      <c r="O846" s="164" t="str">
        <f t="shared" si="244"/>
        <v>0.682776318901571+0.40378488441239i</v>
      </c>
      <c r="P846" s="164" t="str">
        <f t="shared" si="260"/>
        <v>-94.9447677072312+162.104296756663i</v>
      </c>
      <c r="Q846" s="164" t="str">
        <f t="shared" si="245"/>
        <v>-0.226154263497227-0.40544990851103i</v>
      </c>
      <c r="R846" s="164" t="str">
        <f t="shared" si="246"/>
        <v>280-4.39851615869425i</v>
      </c>
      <c r="S846" s="164" t="str">
        <f t="shared" si="247"/>
        <v>-14515.103323691i</v>
      </c>
      <c r="T846" s="164" t="str">
        <f t="shared" si="256"/>
        <v>279.726353148583-9.7915408506499i</v>
      </c>
      <c r="U846" s="164" t="str">
        <f t="shared" si="248"/>
        <v>-0.496642089141085+0.0173844589515454i</v>
      </c>
    </row>
    <row r="847" spans="2:21" x14ac:dyDescent="0.2">
      <c r="B847" s="164">
        <f t="shared" si="257"/>
        <v>5.0449999999999138</v>
      </c>
      <c r="C847" s="164">
        <f t="shared" si="258"/>
        <v>110917.48152621821</v>
      </c>
      <c r="D847" s="164">
        <f t="shared" si="249"/>
        <v>110.91748152621821</v>
      </c>
      <c r="E847" s="164">
        <f t="shared" si="250"/>
        <v>-6.7214305011172026</v>
      </c>
      <c r="F847" s="164">
        <f t="shared" si="251"/>
        <v>-119.70617835840453</v>
      </c>
      <c r="G847" s="164">
        <f t="shared" si="252"/>
        <v>-6.0738734874380995</v>
      </c>
      <c r="H847" s="164">
        <f t="shared" si="253"/>
        <v>177.99274801955488</v>
      </c>
      <c r="I847" s="164">
        <f t="shared" si="254"/>
        <v>-12.795303988555302</v>
      </c>
      <c r="J847" s="164">
        <f t="shared" si="255"/>
        <v>58.286569661150352</v>
      </c>
      <c r="K847" s="164" t="str">
        <f t="shared" si="241"/>
        <v>1+0.0320999090562194i</v>
      </c>
      <c r="L847" s="164" t="str">
        <f t="shared" si="242"/>
        <v>1-0.0108074650889329i</v>
      </c>
      <c r="M847" s="164" t="str">
        <f t="shared" si="259"/>
        <v>1.00034691864648+0.0212924439672865i</v>
      </c>
      <c r="N847" s="164" t="str">
        <f t="shared" si="243"/>
        <v>1+239.570282426356i</v>
      </c>
      <c r="O847" s="164" t="str">
        <f t="shared" si="244"/>
        <v>0.675387230146474+0.408460493012281i</v>
      </c>
      <c r="P847" s="164" t="str">
        <f t="shared" si="260"/>
        <v>-97.1796084408143+162.211169966357i</v>
      </c>
      <c r="Q847" s="164" t="str">
        <f t="shared" si="245"/>
        <v>-0.228569353299948-0.400624349177618i</v>
      </c>
      <c r="R847" s="164" t="str">
        <f t="shared" si="246"/>
        <v>280-4.34816676057575i</v>
      </c>
      <c r="S847" s="164" t="str">
        <f t="shared" si="247"/>
        <v>-14348.9503099i</v>
      </c>
      <c r="T847" s="164" t="str">
        <f t="shared" si="256"/>
        <v>279.723930970573-9.80362316628693i</v>
      </c>
      <c r="U847" s="164" t="str">
        <f t="shared" si="248"/>
        <v>-0.496637788668378+0.0174059105824415i</v>
      </c>
    </row>
    <row r="848" spans="2:21" x14ac:dyDescent="0.2">
      <c r="B848" s="164">
        <f t="shared" si="257"/>
        <v>5.0499999999999137</v>
      </c>
      <c r="C848" s="164">
        <f t="shared" si="258"/>
        <v>112201.84543017419</v>
      </c>
      <c r="D848" s="164">
        <f t="shared" si="249"/>
        <v>112.20184543017419</v>
      </c>
      <c r="E848" s="164">
        <f t="shared" si="250"/>
        <v>-6.7773815148668826</v>
      </c>
      <c r="F848" s="164">
        <f t="shared" si="251"/>
        <v>-120.27558152889969</v>
      </c>
      <c r="G848" s="164">
        <f t="shared" si="252"/>
        <v>-6.0739358035092028</v>
      </c>
      <c r="H848" s="164">
        <f t="shared" si="253"/>
        <v>177.98999305600123</v>
      </c>
      <c r="I848" s="164">
        <f t="shared" si="254"/>
        <v>-12.851317318376086</v>
      </c>
      <c r="J848" s="164">
        <f t="shared" si="255"/>
        <v>57.714411527101532</v>
      </c>
      <c r="K848" s="164" t="str">
        <f t="shared" si="241"/>
        <v>1+0.0324716084848828i</v>
      </c>
      <c r="L848" s="164" t="str">
        <f t="shared" si="242"/>
        <v>1-0.0109326096365957i</v>
      </c>
      <c r="M848" s="164" t="str">
        <f t="shared" si="259"/>
        <v>1.00035499941984+0.0215389988482871i</v>
      </c>
      <c r="N848" s="164" t="str">
        <f t="shared" si="243"/>
        <v>1+242.344375553743i</v>
      </c>
      <c r="O848" s="164" t="str">
        <f t="shared" si="244"/>
        <v>0.667826027404041+0.413190242608093i</v>
      </c>
      <c r="P848" s="164" t="str">
        <f t="shared" si="260"/>
        <v>-99.4665053023538+162.257071832377i</v>
      </c>
      <c r="Q848" s="164" t="str">
        <f t="shared" si="245"/>
        <v>-0.231046278339144-0.39577543487481i</v>
      </c>
      <c r="R848" s="164" t="str">
        <f t="shared" si="246"/>
        <v>280-4.29839370725159i</v>
      </c>
      <c r="S848" s="164" t="str">
        <f t="shared" si="247"/>
        <v>-14184.6992339303i</v>
      </c>
      <c r="T848" s="164" t="str">
        <f t="shared" si="256"/>
        <v>279.721452416213-9.81700274102546i</v>
      </c>
      <c r="U848" s="164" t="str">
        <f t="shared" si="248"/>
        <v>-0.496633388101891+0.0174296654409851i</v>
      </c>
    </row>
    <row r="849" spans="2:21" x14ac:dyDescent="0.2">
      <c r="B849" s="164">
        <f t="shared" si="257"/>
        <v>5.0549999999999136</v>
      </c>
      <c r="C849" s="164">
        <f t="shared" si="258"/>
        <v>113501.08156720908</v>
      </c>
      <c r="D849" s="164">
        <f t="shared" si="249"/>
        <v>113.50108156720908</v>
      </c>
      <c r="E849" s="164">
        <f t="shared" si="250"/>
        <v>-6.8326840060695524</v>
      </c>
      <c r="F849" s="164">
        <f t="shared" si="251"/>
        <v>-120.86095070429867</v>
      </c>
      <c r="G849" s="164">
        <f t="shared" si="252"/>
        <v>-6.0739984731743979</v>
      </c>
      <c r="H849" s="164">
        <f t="shared" si="253"/>
        <v>177.98697189698203</v>
      </c>
      <c r="I849" s="164">
        <f t="shared" si="254"/>
        <v>-12.906682479243951</v>
      </c>
      <c r="J849" s="164">
        <f t="shared" si="255"/>
        <v>57.126021192683353</v>
      </c>
      <c r="K849" s="164" t="str">
        <f t="shared" si="241"/>
        <v>1+0.0328476119900788i</v>
      </c>
      <c r="L849" s="164" t="str">
        <f t="shared" si="242"/>
        <v>1-0.0110592032898239i</v>
      </c>
      <c r="M849" s="164" t="str">
        <f t="shared" si="259"/>
        <v>1.00036326841858+0.0217884087002549i</v>
      </c>
      <c r="N849" s="164" t="str">
        <f t="shared" si="243"/>
        <v>1+245.150591165611i</v>
      </c>
      <c r="O849" s="164" t="str">
        <f t="shared" si="244"/>
        <v>0.660088701624496+0.417974760123009i</v>
      </c>
      <c r="P849" s="164" t="str">
        <f t="shared" si="260"/>
        <v>-101.806670834836+162.239110185109i</v>
      </c>
      <c r="Q849" s="164" t="str">
        <f t="shared" si="245"/>
        <v>-0.233585667618978-0.39089754978564i</v>
      </c>
      <c r="R849" s="164" t="str">
        <f t="shared" si="246"/>
        <v>280-4.24919040135748i</v>
      </c>
      <c r="S849" s="164" t="str">
        <f t="shared" si="247"/>
        <v>-14022.3283244797i</v>
      </c>
      <c r="T849" s="164" t="str">
        <f t="shared" si="256"/>
        <v>279.718916174377-9.83168127104289i</v>
      </c>
      <c r="U849" s="164" t="str">
        <f t="shared" si="248"/>
        <v>-0.496628885113774+0.0174557265386662i</v>
      </c>
    </row>
    <row r="850" spans="2:21" x14ac:dyDescent="0.2">
      <c r="B850" s="164">
        <f t="shared" si="257"/>
        <v>5.0599999999999135</v>
      </c>
      <c r="C850" s="164">
        <f t="shared" si="258"/>
        <v>114815.3621496656</v>
      </c>
      <c r="D850" s="164">
        <f t="shared" si="249"/>
        <v>114.8153621496656</v>
      </c>
      <c r="E850" s="164">
        <f t="shared" si="250"/>
        <v>-6.8873579524929323</v>
      </c>
      <c r="F850" s="164">
        <f t="shared" si="251"/>
        <v>-121.46288516030793</v>
      </c>
      <c r="G850" s="164">
        <f t="shared" si="252"/>
        <v>-6.0740615296286462</v>
      </c>
      <c r="H850" s="164">
        <f t="shared" si="253"/>
        <v>177.98368414502332</v>
      </c>
      <c r="I850" s="164">
        <f t="shared" si="254"/>
        <v>-12.961419482121578</v>
      </c>
      <c r="J850" s="164">
        <f t="shared" si="255"/>
        <v>56.520798984715384</v>
      </c>
      <c r="K850" s="164" t="str">
        <f t="shared" si="241"/>
        <v>1+0.0332279694106648i</v>
      </c>
      <c r="L850" s="164" t="str">
        <f t="shared" si="242"/>
        <v>1-0.0111872628284694i</v>
      </c>
      <c r="M850" s="164" t="str">
        <f t="shared" si="259"/>
        <v>1.00037173002705+0.0220407065821954i</v>
      </c>
      <c r="N850" s="164" t="str">
        <f t="shared" si="243"/>
        <v>1+247.989301222801i</v>
      </c>
      <c r="O850" s="164" t="str">
        <f t="shared" si="244"/>
        <v>0.652171150375294+0.422814679739646i</v>
      </c>
      <c r="P850" s="164" t="str">
        <f t="shared" si="260"/>
        <v>-104.201345825002+162.154282538979i</v>
      </c>
      <c r="Q850" s="164" t="str">
        <f t="shared" si="245"/>
        <v>-0.236187978169636-0.385984762366289i</v>
      </c>
      <c r="R850" s="164" t="str">
        <f t="shared" si="246"/>
        <v>280-4.20055032104849i</v>
      </c>
      <c r="S850" s="164" t="str">
        <f t="shared" si="247"/>
        <v>-13861.81605946i</v>
      </c>
      <c r="T850" s="164" t="str">
        <f t="shared" si="256"/>
        <v>279.716320903492-9.84766062197974i</v>
      </c>
      <c r="U850" s="164" t="str">
        <f t="shared" si="248"/>
        <v>-0.496624277322125+0.0174840971878491i</v>
      </c>
    </row>
    <row r="851" spans="2:21" x14ac:dyDescent="0.2">
      <c r="B851" s="164">
        <f t="shared" si="257"/>
        <v>5.0649999999999133</v>
      </c>
      <c r="C851" s="164">
        <f t="shared" si="258"/>
        <v>116144.86138401132</v>
      </c>
      <c r="D851" s="164">
        <f t="shared" si="249"/>
        <v>116.14486138401132</v>
      </c>
      <c r="E851" s="164">
        <f t="shared" si="250"/>
        <v>-6.9414270042111692</v>
      </c>
      <c r="F851" s="164">
        <f t="shared" si="251"/>
        <v>-122.08200693164473</v>
      </c>
      <c r="G851" s="164">
        <f t="shared" si="252"/>
        <v>-6.0741250062714061</v>
      </c>
      <c r="H851" s="164">
        <f t="shared" si="253"/>
        <v>177.98012936759059</v>
      </c>
      <c r="I851" s="164">
        <f t="shared" si="254"/>
        <v>-13.015552010482576</v>
      </c>
      <c r="J851" s="164">
        <f t="shared" si="255"/>
        <v>55.898122435945865</v>
      </c>
      <c r="K851" s="164" t="str">
        <f t="shared" si="241"/>
        <v>1+0.0336127311626049i</v>
      </c>
      <c r="L851" s="164" t="str">
        <f t="shared" si="242"/>
        <v>1-0.0113168052266851i</v>
      </c>
      <c r="M851" s="164" t="str">
        <f t="shared" si="259"/>
        <v>1.0003803887317+0.0222959259359198i</v>
      </c>
      <c r="N851" s="164" t="str">
        <f t="shared" si="243"/>
        <v>1+250.860881993254i</v>
      </c>
      <c r="O851" s="164" t="str">
        <f t="shared" si="244"/>
        <v>0.644069175665962+0.427710642984105i</v>
      </c>
      <c r="P851" s="164" t="str">
        <f t="shared" si="260"/>
        <v>-106.651799961228+161.999472115215i</v>
      </c>
      <c r="Q851" s="164" t="str">
        <f t="shared" si="245"/>
        <v>-0.23885346540223-0.381030810455494i</v>
      </c>
      <c r="R851" s="164" t="str">
        <f t="shared" si="246"/>
        <v>280-4.15246701913468i</v>
      </c>
      <c r="S851" s="164" t="str">
        <f t="shared" si="247"/>
        <v>-13703.1411631445i</v>
      </c>
      <c r="T851" s="164" t="str">
        <f t="shared" si="256"/>
        <v>279.713665230833-9.86494282909177i</v>
      </c>
      <c r="U851" s="164" t="str">
        <f t="shared" si="248"/>
        <v>-0.496619562289728+0.0175147810020428i</v>
      </c>
    </row>
    <row r="852" spans="2:21" x14ac:dyDescent="0.2">
      <c r="B852" s="164">
        <f t="shared" si="257"/>
        <v>5.0699999999999132</v>
      </c>
      <c r="C852" s="164">
        <f t="shared" si="258"/>
        <v>117489.75549392952</v>
      </c>
      <c r="D852" s="164">
        <f t="shared" si="249"/>
        <v>117.48975549392952</v>
      </c>
      <c r="E852" s="164">
        <f t="shared" si="250"/>
        <v>-6.9949188507490057</v>
      </c>
      <c r="F852" s="164">
        <f t="shared" si="251"/>
        <v>-122.71896113070797</v>
      </c>
      <c r="G852" s="164">
        <f t="shared" si="252"/>
        <v>-6.0741889367238047</v>
      </c>
      <c r="H852" s="164">
        <f t="shared" si="253"/>
        <v>177.97630709703546</v>
      </c>
      <c r="I852" s="164">
        <f t="shared" si="254"/>
        <v>-13.069107787472809</v>
      </c>
      <c r="J852" s="164">
        <f t="shared" si="255"/>
        <v>55.257345966327492</v>
      </c>
      <c r="K852" s="164" t="str">
        <f t="shared" si="241"/>
        <v>1+0.0340019482456525i</v>
      </c>
      <c r="L852" s="164" t="str">
        <f t="shared" si="242"/>
        <v>1-0.0114478476551757i</v>
      </c>
      <c r="M852" s="164" t="str">
        <f t="shared" si="259"/>
        <v>1.0003892491235+0.0225541005904768i</v>
      </c>
      <c r="N852" s="164" t="str">
        <f t="shared" si="243"/>
        <v>1+253.765714101893i</v>
      </c>
      <c r="O852" s="164" t="str">
        <f t="shared" si="244"/>
        <v>0.635778481722269+0.43266329881101i</v>
      </c>
      <c r="P852" s="164" t="str">
        <f t="shared" si="260"/>
        <v>-109.159332506734+161.77144372368i</v>
      </c>
      <c r="Q852" s="164" t="str">
        <f t="shared" si="245"/>
        <v>-0.241582149843829-0.376029086985715i</v>
      </c>
      <c r="R852" s="164" t="str">
        <f t="shared" si="246"/>
        <v>280-4.10493412222648i</v>
      </c>
      <c r="S852" s="164" t="str">
        <f t="shared" si="247"/>
        <v>-13546.2826033474i</v>
      </c>
      <c r="T852" s="164" t="str">
        <f t="shared" si="256"/>
        <v>279.710947751814-9.88353009742192i</v>
      </c>
      <c r="U852" s="164" t="str">
        <f t="shared" si="248"/>
        <v>-0.496614737522801+0.017547781896206i</v>
      </c>
    </row>
    <row r="853" spans="2:21" x14ac:dyDescent="0.2">
      <c r="B853" s="164">
        <f t="shared" si="257"/>
        <v>5.0749999999999131</v>
      </c>
      <c r="C853" s="164">
        <f t="shared" si="258"/>
        <v>118850.22274367814</v>
      </c>
      <c r="D853" s="164">
        <f t="shared" si="249"/>
        <v>118.85022274367815</v>
      </c>
      <c r="E853" s="164">
        <f t="shared" si="250"/>
        <v>-7.0478656184052664</v>
      </c>
      <c r="F853" s="164">
        <f t="shared" si="251"/>
        <v>-123.37441615675424</v>
      </c>
      <c r="G853" s="164">
        <f t="shared" si="252"/>
        <v>-6.0742533548468094</v>
      </c>
      <c r="H853" s="164">
        <f t="shared" si="253"/>
        <v>177.97221683053797</v>
      </c>
      <c r="I853" s="164">
        <f t="shared" si="254"/>
        <v>-13.122118973252075</v>
      </c>
      <c r="J853" s="164">
        <f t="shared" si="255"/>
        <v>54.597800673783738</v>
      </c>
      <c r="K853" s="164" t="str">
        <f t="shared" si="241"/>
        <v>1+0.0343956722501105i</v>
      </c>
      <c r="L853" s="164" t="str">
        <f t="shared" si="242"/>
        <v>1-0.0115804074834731i</v>
      </c>
      <c r="M853" s="164" t="str">
        <f t="shared" si="259"/>
        <v>1.00039831590032+0.0228152647666374i</v>
      </c>
      <c r="N853" s="164" t="str">
        <f t="shared" si="243"/>
        <v>1+256.704182581066i</v>
      </c>
      <c r="O853" s="164" t="str">
        <f t="shared" si="244"/>
        <v>0.62729467270854+0.437673303689529i</v>
      </c>
      <c r="P853" s="164" t="str">
        <f t="shared" si="260"/>
        <v>-111.725272988467+161.466839498793i</v>
      </c>
      <c r="Q853" s="164" t="str">
        <f t="shared" si="245"/>
        <v>-0.244373779918687-0.370972626642188i</v>
      </c>
      <c r="R853" s="164" t="str">
        <f t="shared" si="246"/>
        <v>280-4.05794532988984i</v>
      </c>
      <c r="S853" s="164" t="str">
        <f t="shared" si="247"/>
        <v>-13391.2195886365i</v>
      </c>
      <c r="T853" s="164" t="str">
        <f t="shared" si="256"/>
        <v>279.708167029237-9.90342480199007i</v>
      </c>
      <c r="U853" s="164" t="str">
        <f t="shared" si="248"/>
        <v>-0.496609800469662+0.0175831040870841i</v>
      </c>
    </row>
    <row r="854" spans="2:21" x14ac:dyDescent="0.2">
      <c r="B854" s="164">
        <f t="shared" si="257"/>
        <v>5.079999999999913</v>
      </c>
      <c r="C854" s="164">
        <f t="shared" si="258"/>
        <v>120226.44346171731</v>
      </c>
      <c r="D854" s="164">
        <f t="shared" si="249"/>
        <v>120.22644346171731</v>
      </c>
      <c r="E854" s="164">
        <f t="shared" si="250"/>
        <v>-7.1003042993558472</v>
      </c>
      <c r="F854" s="164">
        <f t="shared" si="251"/>
        <v>-124.04906377211653</v>
      </c>
      <c r="G854" s="164">
        <f t="shared" si="252"/>
        <v>-6.0743182947588759</v>
      </c>
      <c r="H854" s="164">
        <f t="shared" si="253"/>
        <v>177.96785803004425</v>
      </c>
      <c r="I854" s="164">
        <f t="shared" si="254"/>
        <v>-13.174622594114723</v>
      </c>
      <c r="J854" s="164">
        <f t="shared" si="255"/>
        <v>53.918794257927729</v>
      </c>
      <c r="K854" s="164" t="str">
        <f t="shared" si="241"/>
        <v>1+0.0347939553636691i</v>
      </c>
      <c r="L854" s="164" t="str">
        <f t="shared" si="242"/>
        <v>1-0.0117145022822389i</v>
      </c>
      <c r="M854" s="164" t="str">
        <f t="shared" si="259"/>
        <v>1.00040759386952+0.0230794530814302i</v>
      </c>
      <c r="N854" s="164" t="str">
        <f t="shared" si="243"/>
        <v>1+259.676676921588i</v>
      </c>
      <c r="O854" s="164" t="str">
        <f t="shared" si="244"/>
        <v>0.618613250396945+0.44274132169038i</v>
      </c>
      <c r="P854" s="164" t="str">
        <f t="shared" si="260"/>
        <v>-114.350981902033+161.082174484431i</v>
      </c>
      <c r="Q854" s="164" t="str">
        <f t="shared" si="245"/>
        <v>-0.247227790433186-0.365854093888768i</v>
      </c>
      <c r="R854" s="164" t="str">
        <f t="shared" si="246"/>
        <v>280-4.01149441381129i</v>
      </c>
      <c r="S854" s="164" t="str">
        <f t="shared" si="247"/>
        <v>-13237.9315655772i</v>
      </c>
      <c r="T854" s="164" t="str">
        <f t="shared" si="256"/>
        <v>279.705321592547-9.92462948800292i</v>
      </c>
      <c r="U854" s="164" t="str">
        <f t="shared" si="248"/>
        <v>-0.496604748519403+0.0176207520935821i</v>
      </c>
    </row>
    <row r="855" spans="2:21" x14ac:dyDescent="0.2">
      <c r="B855" s="164">
        <f t="shared" si="257"/>
        <v>5.0849999999999129</v>
      </c>
      <c r="C855" s="164">
        <f t="shared" si="258"/>
        <v>121618.60006461253</v>
      </c>
      <c r="D855" s="164">
        <f t="shared" si="249"/>
        <v>121.61860006461254</v>
      </c>
      <c r="E855" s="164">
        <f t="shared" si="250"/>
        <v>-7.1522772140187207</v>
      </c>
      <c r="F855" s="164">
        <f t="shared" si="251"/>
        <v>-124.74361901866391</v>
      </c>
      <c r="G855" s="164">
        <f t="shared" si="252"/>
        <v>-6.0743837908542115</v>
      </c>
      <c r="H855" s="164">
        <f t="shared" si="253"/>
        <v>177.96323012220037</v>
      </c>
      <c r="I855" s="164">
        <f t="shared" si="254"/>
        <v>-13.226661004872932</v>
      </c>
      <c r="J855" s="164">
        <f t="shared" si="255"/>
        <v>53.219611103536465</v>
      </c>
      <c r="K855" s="164" t="str">
        <f t="shared" si="241"/>
        <v>1+0.0351968503783236i</v>
      </c>
      <c r="L855" s="164" t="str">
        <f t="shared" si="242"/>
        <v>1-0.0118501498255936i</v>
      </c>
      <c r="M855" s="164" t="str">
        <f t="shared" si="259"/>
        <v>1.00041708795037+0.02334670055273i</v>
      </c>
      <c r="N855" s="164" t="str">
        <f t="shared" si="243"/>
        <v>1+262.683591124364i</v>
      </c>
      <c r="O855" s="164" t="str">
        <f t="shared" si="244"/>
        <v>0.609729611782459+0.447868024573861i</v>
      </c>
      <c r="P855" s="164" t="str">
        <f t="shared" si="260"/>
        <v>-117.037851433054+160.613832062455i</v>
      </c>
      <c r="Q855" s="164" t="str">
        <f t="shared" si="245"/>
        <v>-0.250143256420076-0.360665772862788i</v>
      </c>
      <c r="R855" s="164" t="str">
        <f t="shared" si="246"/>
        <v>280-3.96557521697216i</v>
      </c>
      <c r="S855" s="164" t="str">
        <f t="shared" si="247"/>
        <v>-13086.3982160081i</v>
      </c>
      <c r="T855" s="164" t="str">
        <f t="shared" si="256"/>
        <v>279.702409937051-9.9471468710816i</v>
      </c>
      <c r="U855" s="164" t="str">
        <f t="shared" si="248"/>
        <v>-0.496599579000506+0.0176607307371683i</v>
      </c>
    </row>
    <row r="856" spans="2:21" x14ac:dyDescent="0.2">
      <c r="B856" s="164">
        <f t="shared" si="257"/>
        <v>5.0899999999999128</v>
      </c>
      <c r="C856" s="164">
        <f t="shared" si="258"/>
        <v>123026.87708121359</v>
      </c>
      <c r="D856" s="164">
        <f t="shared" si="249"/>
        <v>123.0268770812136</v>
      </c>
      <c r="E856" s="164">
        <f t="shared" si="250"/>
        <v>-7.2038325079724217</v>
      </c>
      <c r="F856" s="164">
        <f t="shared" si="251"/>
        <v>-125.45881994399252</v>
      </c>
      <c r="G856" s="164">
        <f t="shared" si="252"/>
        <v>-6.07444987782055</v>
      </c>
      <c r="H856" s="164">
        <f t="shared" si="253"/>
        <v>177.95833249828132</v>
      </c>
      <c r="I856" s="164">
        <f t="shared" si="254"/>
        <v>-13.278282385792972</v>
      </c>
      <c r="J856" s="164">
        <f t="shared" si="255"/>
        <v>52.499512554288799</v>
      </c>
      <c r="K856" s="164" t="str">
        <f t="shared" si="241"/>
        <v>1+0.0356044106973719i</v>
      </c>
      <c r="L856" s="164" t="str">
        <f t="shared" si="242"/>
        <v>1-0.011987368093472i</v>
      </c>
      <c r="M856" s="164" t="str">
        <f t="shared" si="259"/>
        <v>1.00042680317678+0.0236170426038999i</v>
      </c>
      <c r="N856" s="164" t="str">
        <f t="shared" si="243"/>
        <v>1+265.725323752614i</v>
      </c>
      <c r="O856" s="164" t="str">
        <f t="shared" si="244"/>
        <v>0.600639046642301+0.453054091878885i</v>
      </c>
      <c r="P856" s="164" t="str">
        <f t="shared" si="260"/>
        <v>-119.787306195321+160.058059219366i</v>
      </c>
      <c r="Q856" s="164" t="str">
        <f t="shared" si="245"/>
        <v>-0.253118842004619-0.355399559736757i</v>
      </c>
      <c r="R856" s="164" t="str">
        <f t="shared" si="246"/>
        <v>280-3.9201816528327i</v>
      </c>
      <c r="S856" s="164" t="str">
        <f t="shared" si="247"/>
        <v>-12936.5994543479i</v>
      </c>
      <c r="T856" s="164" t="str">
        <f t="shared" si="256"/>
        <v>279.69943052314-9.97097983750955i</v>
      </c>
      <c r="U856" s="164" t="str">
        <f t="shared" si="248"/>
        <v>-0.496594289179463+0.0177030451423145i</v>
      </c>
    </row>
    <row r="857" spans="2:21" x14ac:dyDescent="0.2">
      <c r="B857" s="164">
        <f t="shared" si="257"/>
        <v>5.0949999999999127</v>
      </c>
      <c r="C857" s="164">
        <f t="shared" si="258"/>
        <v>124451.46117711366</v>
      </c>
      <c r="D857" s="164">
        <f t="shared" si="249"/>
        <v>124.45146117711366</v>
      </c>
      <c r="E857" s="164">
        <f t="shared" si="250"/>
        <v>-7.2550246844653055</v>
      </c>
      <c r="F857" s="164">
        <f t="shared" si="251"/>
        <v>-126.195427102826</v>
      </c>
      <c r="G857" s="164">
        <f t="shared" si="252"/>
        <v>-6.0745165906578604</v>
      </c>
      <c r="H857" s="164">
        <f t="shared" si="253"/>
        <v>177.95316451411608</v>
      </c>
      <c r="I857" s="164">
        <f t="shared" si="254"/>
        <v>-13.329541275123166</v>
      </c>
      <c r="J857" s="164">
        <f t="shared" si="255"/>
        <v>51.75773741129008</v>
      </c>
      <c r="K857" s="164" t="str">
        <f t="shared" si="241"/>
        <v>1+0.0360166903424928i</v>
      </c>
      <c r="L857" s="164" t="str">
        <f t="shared" si="242"/>
        <v>1-0.0121261752740069i</v>
      </c>
      <c r="M857" s="164" t="str">
        <f t="shared" si="259"/>
        <v>1.00043674469988+0.0238905150684859i</v>
      </c>
      <c r="N857" s="164" t="str">
        <f t="shared" si="243"/>
        <v>1+268.802277984704i</v>
      </c>
      <c r="O857" s="164" t="str">
        <f t="shared" si="244"/>
        <v>0.591336735038505+0.458300211013057i</v>
      </c>
      <c r="P857" s="164" t="str">
        <f t="shared" si="260"/>
        <v>-122.600803986142+159.410961645401i</v>
      </c>
      <c r="Q857" s="164" t="str">
        <f t="shared" si="245"/>
        <v>-0.256152743973803-0.350046958251967i</v>
      </c>
      <c r="R857" s="164" t="str">
        <f t="shared" si="246"/>
        <v>280-3.87530770452511i</v>
      </c>
      <c r="S857" s="164" t="str">
        <f t="shared" si="247"/>
        <v>-12788.5154249329i</v>
      </c>
      <c r="T857" s="164" t="str">
        <f t="shared" si="256"/>
        <v>279.696381775471-9.99613144449731i</v>
      </c>
      <c r="U857" s="164" t="str">
        <f t="shared" si="248"/>
        <v>-0.49658887625932+0.0177477007369664i</v>
      </c>
    </row>
    <row r="858" spans="2:21" x14ac:dyDescent="0.2">
      <c r="B858" s="164">
        <f t="shared" si="257"/>
        <v>5.0999999999999126</v>
      </c>
      <c r="C858" s="164">
        <f t="shared" si="258"/>
        <v>125892.54117939158</v>
      </c>
      <c r="D858" s="164">
        <f t="shared" si="249"/>
        <v>125.89254117939159</v>
      </c>
      <c r="E858" s="164">
        <f t="shared" si="250"/>
        <v>-7.3059151731860599</v>
      </c>
      <c r="F858" s="164">
        <f t="shared" si="251"/>
        <v>-126.95422279476875</v>
      </c>
      <c r="G858" s="164">
        <f t="shared" si="252"/>
        <v>-6.0745839646965649</v>
      </c>
      <c r="H858" s="164">
        <f t="shared" si="253"/>
        <v>177.94772549000822</v>
      </c>
      <c r="I858" s="164">
        <f t="shared" si="254"/>
        <v>-13.380499137882625</v>
      </c>
      <c r="J858" s="164">
        <f t="shared" si="255"/>
        <v>50.993502695239471</v>
      </c>
      <c r="K858" s="164" t="str">
        <f t="shared" si="241"/>
        <v>1+0.0364337439609066i</v>
      </c>
      <c r="L858" s="164" t="str">
        <f t="shared" si="242"/>
        <v>1-0.0122665897659398i</v>
      </c>
      <c r="M858" s="164" t="str">
        <f t="shared" si="259"/>
        <v>1.00044691779081+0.0241671541949668i</v>
      </c>
      <c r="N858" s="164" t="str">
        <f t="shared" si="243"/>
        <v>1+271.914861667585i</v>
      </c>
      <c r="O858" s="164" t="str">
        <f t="shared" si="244"/>
        <v>0.58181774476233+0.463607077343784i</v>
      </c>
      <c r="P858" s="164" t="str">
        <f t="shared" si="260"/>
        <v>-125.479836559286+158.668498660139i</v>
      </c>
      <c r="Q858" s="164" t="str">
        <f t="shared" si="245"/>
        <v>-0.259242629764037-0.344599079249885i</v>
      </c>
      <c r="R858" s="164" t="str">
        <f t="shared" si="246"/>
        <v>280-3.83094742405618i</v>
      </c>
      <c r="S858" s="164" t="str">
        <f t="shared" si="247"/>
        <v>-12642.1264993854i</v>
      </c>
      <c r="T858" s="164" t="str">
        <f t="shared" si="256"/>
        <v>279.693262082148-10.0226049204674i</v>
      </c>
      <c r="U858" s="164" t="str">
        <f t="shared" si="248"/>
        <v>-0.496583337378224+0.0177947032530491i</v>
      </c>
    </row>
    <row r="859" spans="2:21" x14ac:dyDescent="0.2">
      <c r="B859" s="164">
        <f t="shared" si="257"/>
        <v>5.1049999999999125</v>
      </c>
      <c r="C859" s="164">
        <f t="shared" si="258"/>
        <v>127350.30810164072</v>
      </c>
      <c r="D859" s="164">
        <f t="shared" si="249"/>
        <v>127.35030810164072</v>
      </c>
      <c r="E859" s="164">
        <f t="shared" si="250"/>
        <v>-7.3565729355011635</v>
      </c>
      <c r="F859" s="164">
        <f t="shared" si="251"/>
        <v>-127.73600999491352</v>
      </c>
      <c r="G859" s="164">
        <f t="shared" si="252"/>
        <v>-6.0746520356161184</v>
      </c>
      <c r="H859" s="164">
        <f t="shared" si="253"/>
        <v>177.94201471065188</v>
      </c>
      <c r="I859" s="164">
        <f t="shared" si="254"/>
        <v>-13.431224971117281</v>
      </c>
      <c r="J859" s="164">
        <f t="shared" si="255"/>
        <v>50.206004715738359</v>
      </c>
      <c r="K859" s="164" t="str">
        <f t="shared" si="241"/>
        <v>1+0.0368556268326188i</v>
      </c>
      <c r="L859" s="164" t="str">
        <f t="shared" si="242"/>
        <v>1-0.0124086301810594i</v>
      </c>
      <c r="M859" s="164" t="str">
        <f t="shared" si="259"/>
        <v>1.00045732784346+0.0244469966515594i</v>
      </c>
      <c r="N859" s="164" t="str">
        <f t="shared" si="243"/>
        <v>1+275.063487370851i</v>
      </c>
      <c r="O859" s="164" t="str">
        <f t="shared" si="244"/>
        <v>0.57207702871913+0.468975394290452i</v>
      </c>
      <c r="P859" s="164" t="str">
        <f t="shared" si="260"/>
        <v>-128.425930415932+157.826477958529i</v>
      </c>
      <c r="Q859" s="164" t="str">
        <f t="shared" si="245"/>
        <v>-0.262385569635711-0.339046645160154i</v>
      </c>
      <c r="R859" s="164" t="str">
        <f t="shared" si="246"/>
        <v>280-3.78709493151877i</v>
      </c>
      <c r="S859" s="164" t="str">
        <f t="shared" si="247"/>
        <v>-12497.4132740119i</v>
      </c>
      <c r="T859" s="164" t="str">
        <f t="shared" si="256"/>
        <v>279.690069793878-10.050403665357i</v>
      </c>
      <c r="U859" s="164" t="str">
        <f t="shared" si="248"/>
        <v>-0.496577669607928+0.0178440587270045i</v>
      </c>
    </row>
    <row r="860" spans="2:21" x14ac:dyDescent="0.2">
      <c r="B860" s="164">
        <f t="shared" si="257"/>
        <v>5.1099999999999124</v>
      </c>
      <c r="C860" s="164">
        <f t="shared" si="258"/>
        <v>128824.95516928766</v>
      </c>
      <c r="D860" s="164">
        <f t="shared" si="249"/>
        <v>128.82495516928765</v>
      </c>
      <c r="E860" s="164">
        <f t="shared" si="250"/>
        <v>-7.4070751057525985</v>
      </c>
      <c r="F860" s="164">
        <f t="shared" si="251"/>
        <v>-128.54161092895248</v>
      </c>
      <c r="G860" s="164">
        <f t="shared" si="252"/>
        <v>-6.0747208394642582</v>
      </c>
      <c r="H860" s="164">
        <f t="shared" si="253"/>
        <v>177.93603142504386</v>
      </c>
      <c r="I860" s="164">
        <f t="shared" si="254"/>
        <v>-13.481795945216856</v>
      </c>
      <c r="J860" s="164">
        <f t="shared" si="255"/>
        <v>49.394420496091385</v>
      </c>
      <c r="K860" s="164" t="str">
        <f t="shared" si="241"/>
        <v>1+0.037282394877747i</v>
      </c>
      <c r="L860" s="164" t="str">
        <f t="shared" si="242"/>
        <v>1-0.012552315346669i</v>
      </c>
      <c r="M860" s="164" t="str">
        <f t="shared" si="259"/>
        <v>1.00046798037738+0.024730079531078i</v>
      </c>
      <c r="N860" s="164" t="str">
        <f t="shared" si="243"/>
        <v>1+278.24857244143i</v>
      </c>
      <c r="O860" s="164" t="str">
        <f t="shared" si="244"/>
        <v>0.562109422252328+0.474405873417656i</v>
      </c>
      <c r="P860" s="164" t="str">
        <f t="shared" si="260"/>
        <v>-131.44064761404+156.880550171005i</v>
      </c>
      <c r="Q860" s="164" t="str">
        <f t="shared" si="245"/>
        <v>-0.265577962880559-0.333380000549439i</v>
      </c>
      <c r="R860" s="164" t="str">
        <f t="shared" si="246"/>
        <v>280-3.74374441431249i</v>
      </c>
      <c r="S860" s="164" t="str">
        <f t="shared" si="247"/>
        <v>-12354.3565672312i</v>
      </c>
      <c r="T860" s="164" t="str">
        <f t="shared" si="256"/>
        <v>279.686803223096-10.0795312509385i</v>
      </c>
      <c r="U860" s="164" t="str">
        <f t="shared" si="248"/>
        <v>-0.496571869952231+0.0178957735003607i</v>
      </c>
    </row>
    <row r="861" spans="2:21" x14ac:dyDescent="0.2">
      <c r="B861" s="164">
        <f t="shared" si="257"/>
        <v>5.1149999999999123</v>
      </c>
      <c r="C861" s="164">
        <f t="shared" si="258"/>
        <v>130316.67784520367</v>
      </c>
      <c r="D861" s="164">
        <f t="shared" si="249"/>
        <v>130.31667784520366</v>
      </c>
      <c r="E861" s="164">
        <f t="shared" si="250"/>
        <v>-7.457507667446313</v>
      </c>
      <c r="F861" s="164">
        <f t="shared" si="251"/>
        <v>-129.37186523941062</v>
      </c>
      <c r="G861" s="164">
        <f t="shared" si="252"/>
        <v>-6.0747904126755339</v>
      </c>
      <c r="H861" s="164">
        <f t="shared" si="253"/>
        <v>177.92977484639124</v>
      </c>
      <c r="I861" s="164">
        <f t="shared" si="254"/>
        <v>-13.532298080121848</v>
      </c>
      <c r="J861" s="164">
        <f t="shared" si="255"/>
        <v>48.557909606980616</v>
      </c>
      <c r="K861" s="164" t="str">
        <f t="shared" si="241"/>
        <v>1+0.0377141046639332i</v>
      </c>
      <c r="L861" s="164" t="str">
        <f t="shared" si="242"/>
        <v>1-0.0126976643080815i</v>
      </c>
      <c r="M861" s="164" t="str">
        <f t="shared" si="259"/>
        <v>1.0004788810407+0.0250164403558517i</v>
      </c>
      <c r="N861" s="164" t="str">
        <f t="shared" si="243"/>
        <v>1+281.470539058897i</v>
      </c>
      <c r="O861" s="164" t="str">
        <f t="shared" si="244"/>
        <v>0.551909640405037+0.479899234529522i</v>
      </c>
      <c r="P861" s="164" t="str">
        <f t="shared" si="260"/>
        <v>-134.525586596572+155.826203231137i</v>
      </c>
      <c r="Q861" s="164" t="str">
        <f t="shared" si="245"/>
        <v>-0.268815458014503-0.327589129990995i</v>
      </c>
      <c r="R861" s="164" t="str">
        <f t="shared" si="246"/>
        <v>280-3.70089012637324i</v>
      </c>
      <c r="S861" s="164" t="str">
        <f t="shared" si="247"/>
        <v>-12212.9374170317i</v>
      </c>
      <c r="T861" s="164" t="str">
        <f t="shared" si="256"/>
        <v>279.683460643093-10.1099914211592i</v>
      </c>
      <c r="U861" s="164" t="str">
        <f t="shared" si="248"/>
        <v>-0.496565935345437+0.0179498542203348i</v>
      </c>
    </row>
    <row r="862" spans="2:21" x14ac:dyDescent="0.2">
      <c r="B862" s="164">
        <f t="shared" si="257"/>
        <v>5.1199999999999122</v>
      </c>
      <c r="C862" s="164">
        <f t="shared" si="258"/>
        <v>131825.67385561412</v>
      </c>
      <c r="D862" s="164">
        <f t="shared" si="249"/>
        <v>131.82567385561413</v>
      </c>
      <c r="E862" s="164">
        <f t="shared" si="250"/>
        <v>-7.507966162211047</v>
      </c>
      <c r="F862" s="164">
        <f t="shared" si="251"/>
        <v>-130.22762768456133</v>
      </c>
      <c r="G862" s="164">
        <f t="shared" si="252"/>
        <v>-6.0748607920906883</v>
      </c>
      <c r="H862" s="164">
        <f t="shared" si="253"/>
        <v>177.92324415201432</v>
      </c>
      <c r="I862" s="164">
        <f t="shared" si="254"/>
        <v>-13.582826954301735</v>
      </c>
      <c r="J862" s="164">
        <f t="shared" si="255"/>
        <v>47.695616467452993</v>
      </c>
      <c r="K862" s="164" t="str">
        <f t="shared" si="241"/>
        <v>1+0.0381508134138423i</v>
      </c>
      <c r="L862" s="164" t="str">
        <f t="shared" si="242"/>
        <v>1-0.0128446963311445i</v>
      </c>
      <c r="M862" s="164" t="str">
        <f t="shared" si="259"/>
        <v>1.00049003561309+0.0253061170826978i</v>
      </c>
      <c r="N862" s="164" t="str">
        <f t="shared" si="243"/>
        <v>1+284.729814291439i</v>
      </c>
      <c r="O862" s="164" t="str">
        <f t="shared" si="244"/>
        <v>0.541472275117912+0.485456205765117i</v>
      </c>
      <c r="P862" s="164" t="str">
        <f t="shared" si="260"/>
        <v>-137.68238303901+154.658756544051i</v>
      </c>
      <c r="Q862" s="164" t="str">
        <f t="shared" si="245"/>
        <v>-0.272092867051312-0.321663684678385i</v>
      </c>
      <c r="R862" s="164" t="str">
        <f t="shared" si="246"/>
        <v>280-3.65852638741158i</v>
      </c>
      <c r="S862" s="164" t="str">
        <f t="shared" si="247"/>
        <v>-12073.1370784582i</v>
      </c>
      <c r="T862" s="164" t="str">
        <f t="shared" si="256"/>
        <v>279.680040287109-10.141788092499i</v>
      </c>
      <c r="U862" s="164" t="str">
        <f t="shared" si="248"/>
        <v>-0.49655986265074+0.0180063078404681i</v>
      </c>
    </row>
    <row r="863" spans="2:21" x14ac:dyDescent="0.2">
      <c r="B863" s="164">
        <f t="shared" si="257"/>
        <v>5.1249999999999121</v>
      </c>
      <c r="C863" s="164">
        <f t="shared" si="258"/>
        <v>133352.1432163055</v>
      </c>
      <c r="D863" s="164">
        <f t="shared" si="249"/>
        <v>133.35214321630551</v>
      </c>
      <c r="E863" s="164">
        <f t="shared" si="250"/>
        <v>-7.5585564282436968</v>
      </c>
      <c r="F863" s="164">
        <f t="shared" si="251"/>
        <v>-131.10976530663478</v>
      </c>
      <c r="G863" s="164">
        <f t="shared" si="252"/>
        <v>-6.0749320149763752</v>
      </c>
      <c r="H863" s="164">
        <f t="shared" si="253"/>
        <v>177.9164384832456</v>
      </c>
      <c r="I863" s="164">
        <f t="shared" si="254"/>
        <v>-13.633488443220072</v>
      </c>
      <c r="J863" s="164">
        <f t="shared" si="255"/>
        <v>46.806673176610815</v>
      </c>
      <c r="K863" s="164" t="str">
        <f t="shared" si="241"/>
        <v>1+0.0385925790127458i</v>
      </c>
      <c r="L863" s="164" t="str">
        <f t="shared" si="242"/>
        <v>1-0.0129934309047933i</v>
      </c>
      <c r="M863" s="164" t="str">
        <f t="shared" si="259"/>
        <v>1.00050145000884+0.0255991481079525i</v>
      </c>
      <c r="N863" s="164" t="str">
        <f t="shared" si="243"/>
        <v>1+288.026830152456i</v>
      </c>
      <c r="O863" s="164" t="str">
        <f t="shared" si="244"/>
        <v>0.530791792361722+0.491077523694958i</v>
      </c>
      <c r="P863" s="164" t="str">
        <f t="shared" si="260"/>
        <v>-140.912710716615+153.373354948582i</v>
      </c>
      <c r="Q863" s="164" t="str">
        <f t="shared" si="245"/>
        <v>-0.275404074137602-0.315593019373966i</v>
      </c>
      <c r="R863" s="164" t="str">
        <f t="shared" si="246"/>
        <v>280-3.61664758215978i</v>
      </c>
      <c r="S863" s="164" t="str">
        <f t="shared" si="247"/>
        <v>-11934.9370211273i</v>
      </c>
      <c r="T863" s="164" t="str">
        <f t="shared" si="256"/>
        <v>279.676540347399-10.174925354345i</v>
      </c>
      <c r="U863" s="164" t="str">
        <f t="shared" si="248"/>
        <v>-0.496553648658565+0.0180651416212913i</v>
      </c>
    </row>
    <row r="864" spans="2:21" x14ac:dyDescent="0.2">
      <c r="B864" s="164">
        <f t="shared" si="257"/>
        <v>5.129999999999912</v>
      </c>
      <c r="C864" s="164">
        <f t="shared" si="258"/>
        <v>134896.28825913815</v>
      </c>
      <c r="D864" s="164">
        <f t="shared" si="249"/>
        <v>134.89628825913815</v>
      </c>
      <c r="E864" s="164">
        <f t="shared" si="250"/>
        <v>-7.6093953635592637</v>
      </c>
      <c r="F864" s="164">
        <f t="shared" si="251"/>
        <v>-132.01915400130147</v>
      </c>
      <c r="G864" s="164">
        <f t="shared" si="252"/>
        <v>-6.0750041190441486</v>
      </c>
      <c r="H864" s="164">
        <f t="shared" si="253"/>
        <v>177.90935694532422</v>
      </c>
      <c r="I864" s="164">
        <f t="shared" si="254"/>
        <v>-13.684399482603412</v>
      </c>
      <c r="J864" s="164">
        <f t="shared" si="255"/>
        <v>45.890202944022747</v>
      </c>
      <c r="K864" s="164" t="str">
        <f t="shared" si="241"/>
        <v>1+0.0390394600161954i</v>
      </c>
      <c r="L864" s="164" t="str">
        <f t="shared" si="242"/>
        <v>1-0.0131438877436345i</v>
      </c>
      <c r="M864" s="164" t="str">
        <f t="shared" si="259"/>
        <v>1.00051313028002+0.0258955722725609i</v>
      </c>
      <c r="N864" s="164" t="str">
        <f t="shared" si="243"/>
        <v>1+291.36202365783i</v>
      </c>
      <c r="O864" s="164" t="str">
        <f t="shared" si="244"/>
        <v>0.519862529203136+0.496763933418648i</v>
      </c>
      <c r="P864" s="164" t="str">
        <f t="shared" si="260"/>
        <v>-144.218282391878+151.964962465922i</v>
      </c>
      <c r="Q864" s="164" t="str">
        <f t="shared" si="245"/>
        <v>-0.278741939064518-0.309366241447299i</v>
      </c>
      <c r="R864" s="164" t="str">
        <f t="shared" si="246"/>
        <v>280-3.57524815962759i</v>
      </c>
      <c r="S864" s="164" t="str">
        <f t="shared" si="247"/>
        <v>-11798.3189267711i</v>
      </c>
      <c r="T864" s="164" t="str">
        <f t="shared" si="256"/>
        <v>279.672958974305-10.2094074693862i</v>
      </c>
      <c r="U864" s="164" t="str">
        <f t="shared" si="248"/>
        <v>-0.496547290084926+0.018126363131025i</v>
      </c>
    </row>
    <row r="865" spans="2:21" x14ac:dyDescent="0.2">
      <c r="B865" s="164">
        <f t="shared" si="257"/>
        <v>5.1349999999999119</v>
      </c>
      <c r="C865" s="164">
        <f t="shared" si="258"/>
        <v>136458.31365886491</v>
      </c>
      <c r="D865" s="164">
        <f t="shared" si="249"/>
        <v>136.45831365886491</v>
      </c>
      <c r="E865" s="164">
        <f t="shared" si="250"/>
        <v>-7.6606117076980329</v>
      </c>
      <c r="F865" s="164">
        <f t="shared" si="251"/>
        <v>-132.95667441640325</v>
      </c>
      <c r="G865" s="164">
        <f t="shared" si="252"/>
        <v>-6.0750771424713212</v>
      </c>
      <c r="H865" s="164">
        <f t="shared" si="253"/>
        <v>177.90199860728612</v>
      </c>
      <c r="I865" s="164">
        <f t="shared" si="254"/>
        <v>-13.735688850169353</v>
      </c>
      <c r="J865" s="164">
        <f t="shared" si="255"/>
        <v>44.945324190882872</v>
      </c>
      <c r="K865" s="164" t="str">
        <f t="shared" si="241"/>
        <v>1+0.0394915156577841i</v>
      </c>
      <c r="L865" s="164" t="str">
        <f t="shared" si="242"/>
        <v>1-0.0132960867905592i</v>
      </c>
      <c r="M865" s="164" t="str">
        <f t="shared" si="259"/>
        <v>1.00052508261968+0.0261954288672249i</v>
      </c>
      <c r="N865" s="164" t="str">
        <f t="shared" si="243"/>
        <v>1+294.735836883847i</v>
      </c>
      <c r="O865" s="164" t="str">
        <f t="shared" si="244"/>
        <v>0.508678690802165+0.502516188663636i</v>
      </c>
      <c r="P865" s="164" t="str">
        <f t="shared" si="260"/>
        <v>-147.600850722656+150.428355827219i</v>
      </c>
      <c r="Q865" s="164" t="str">
        <f t="shared" si="245"/>
        <v>-0.282098196463591-0.302972273912183i</v>
      </c>
      <c r="R865" s="164" t="str">
        <f t="shared" si="246"/>
        <v>280-3.53432263236638i</v>
      </c>
      <c r="S865" s="164" t="str">
        <f t="shared" si="247"/>
        <v>-11663.2646868091i</v>
      </c>
      <c r="T865" s="164" t="str">
        <f t="shared" si="256"/>
        <v>279.669294275261-10.2452388740229i</v>
      </c>
      <c r="U865" s="164" t="str">
        <f t="shared" si="248"/>
        <v>-0.496540783569652+0.0181899802463069i</v>
      </c>
    </row>
    <row r="866" spans="2:21" x14ac:dyDescent="0.2">
      <c r="B866" s="164">
        <f t="shared" si="257"/>
        <v>5.1399999999999118</v>
      </c>
      <c r="C866" s="164">
        <f t="shared" si="258"/>
        <v>138038.42646026061</v>
      </c>
      <c r="D866" s="164">
        <f t="shared" si="249"/>
        <v>138.03842646026061</v>
      </c>
      <c r="E866" s="164">
        <f t="shared" si="250"/>
        <v>-7.7123468335875458</v>
      </c>
      <c r="F866" s="164">
        <f t="shared" si="251"/>
        <v>-133.92320710480197</v>
      </c>
      <c r="G866" s="164">
        <f t="shared" si="252"/>
        <v>-6.0751511239199623</v>
      </c>
      <c r="H866" s="164">
        <f t="shared" si="253"/>
        <v>177.8943625018496</v>
      </c>
      <c r="I866" s="164">
        <f t="shared" si="254"/>
        <v>-13.787497957507508</v>
      </c>
      <c r="J866" s="164">
        <f t="shared" si="255"/>
        <v>43.971155397047625</v>
      </c>
      <c r="K866" s="164" t="str">
        <f t="shared" si="241"/>
        <v>1+0.0399488058569974i</v>
      </c>
      <c r="L866" s="164" t="str">
        <f t="shared" si="242"/>
        <v>1-0.0134500482193861i</v>
      </c>
      <c r="M866" s="164" t="str">
        <f t="shared" si="259"/>
        <v>1.00053731336508+0.0264987576376113i</v>
      </c>
      <c r="N866" s="164" t="str">
        <f t="shared" si="243"/>
        <v>1+298.148717025797i</v>
      </c>
      <c r="O866" s="164" t="str">
        <f t="shared" si="244"/>
        <v>0.49723434733965+0.508335051885125i</v>
      </c>
      <c r="P866" s="164" t="str">
        <f t="shared" si="260"/>
        <v>-151.062209191452+148.758117772361i</v>
      </c>
      <c r="Q866" s="164" t="str">
        <f t="shared" si="245"/>
        <v>-0.28546335185053-0.296399934502468i</v>
      </c>
      <c r="R866" s="164" t="str">
        <f t="shared" si="246"/>
        <v>280-3.49386557574184i</v>
      </c>
      <c r="S866" s="164" t="str">
        <f t="shared" si="247"/>
        <v>-11529.7563999481i</v>
      </c>
      <c r="T866" s="164" t="str">
        <f t="shared" si="256"/>
        <v>279.665544313836-10.2824241787973i</v>
      </c>
      <c r="U866" s="164" t="str">
        <f t="shared" si="248"/>
        <v>-0.496534125674694+0.018256001152956i</v>
      </c>
    </row>
    <row r="867" spans="2:21" x14ac:dyDescent="0.2">
      <c r="B867" s="164">
        <f t="shared" si="257"/>
        <v>5.1449999999999116</v>
      </c>
      <c r="C867" s="164">
        <f t="shared" si="258"/>
        <v>139636.83610556557</v>
      </c>
      <c r="D867" s="164">
        <f t="shared" si="249"/>
        <v>139.63683610556558</v>
      </c>
      <c r="E867" s="164">
        <f t="shared" si="250"/>
        <v>-7.7647555389927039</v>
      </c>
      <c r="F867" s="164">
        <f t="shared" si="251"/>
        <v>-134.91962685451492</v>
      </c>
      <c r="G867" s="164">
        <f t="shared" si="252"/>
        <v>-6.0752261025583802</v>
      </c>
      <c r="H867" s="164">
        <f t="shared" si="253"/>
        <v>177.88644762529702</v>
      </c>
      <c r="I867" s="164">
        <f t="shared" si="254"/>
        <v>-13.839981641551084</v>
      </c>
      <c r="J867" s="164">
        <f t="shared" si="255"/>
        <v>42.966820770782107</v>
      </c>
      <c r="K867" s="164" t="str">
        <f t="shared" si="241"/>
        <v>1+0.0404113912271561i</v>
      </c>
      <c r="L867" s="164" t="str">
        <f t="shared" si="242"/>
        <v>1-0.0136057924375359i</v>
      </c>
      <c r="M867" s="164" t="str">
        <f t="shared" si="259"/>
        <v>1.00054982900115+0.0268055987896202i</v>
      </c>
      <c r="N867" s="164" t="str">
        <f t="shared" si="243"/>
        <v>1+301.601116457244i</v>
      </c>
      <c r="O867" s="164" t="str">
        <f t="shared" si="244"/>
        <v>0.485523430873204+0.514221294367132i</v>
      </c>
      <c r="P867" s="164" t="str">
        <f t="shared" si="260"/>
        <v>-154.604193056343+146.948630111877i</v>
      </c>
      <c r="Q867" s="164" t="str">
        <f t="shared" si="245"/>
        <v>-0.288826576107718-0.289638032921302i</v>
      </c>
      <c r="R867" s="164" t="str">
        <f t="shared" si="246"/>
        <v>280-3.45387162721495i</v>
      </c>
      <c r="S867" s="164" t="str">
        <f t="shared" si="247"/>
        <v>-11397.7763698093i</v>
      </c>
      <c r="T867" s="164" t="str">
        <f t="shared" si="256"/>
        <v>279.661707108688-10.3209681688379i</v>
      </c>
      <c r="U867" s="164" t="str">
        <f t="shared" si="248"/>
        <v>-0.496527312882264+0.0183244343467617i</v>
      </c>
    </row>
    <row r="868" spans="2:21" x14ac:dyDescent="0.2">
      <c r="B868" s="164">
        <f t="shared" si="257"/>
        <v>5.1499999999999115</v>
      </c>
      <c r="C868" s="164">
        <f t="shared" si="258"/>
        <v>141253.7544622469</v>
      </c>
      <c r="D868" s="164">
        <f t="shared" si="249"/>
        <v>141.25375446224689</v>
      </c>
      <c r="E868" s="164">
        <f t="shared" si="250"/>
        <v>-7.8180068244112828</v>
      </c>
      <c r="F868" s="164">
        <f t="shared" si="251"/>
        <v>-135.94679611945426</v>
      </c>
      <c r="G868" s="164">
        <f t="shared" si="252"/>
        <v>-6.0753021180808471</v>
      </c>
      <c r="H868" s="164">
        <f t="shared" si="253"/>
        <v>177.87825293735142</v>
      </c>
      <c r="I868" s="164">
        <f t="shared" si="254"/>
        <v>-13.89330894249213</v>
      </c>
      <c r="J868" s="164">
        <f t="shared" si="255"/>
        <v>41.931456817897157</v>
      </c>
      <c r="K868" s="164" t="str">
        <f t="shared" si="241"/>
        <v>1+0.0408793330834498i</v>
      </c>
      <c r="L868" s="164" t="str">
        <f t="shared" si="242"/>
        <v>1-0.013763340088736i</v>
      </c>
      <c r="M868" s="164" t="str">
        <f t="shared" si="259"/>
        <v>1.00056263616383+0.0271159929947138i</v>
      </c>
      <c r="N868" s="164" t="str">
        <f t="shared" si="243"/>
        <v>1+305.093492789995i</v>
      </c>
      <c r="O868" s="164" t="str">
        <f t="shared" si="244"/>
        <v>0.473539732119905+0.520175696324722i</v>
      </c>
      <c r="P868" s="164" t="str">
        <f t="shared" si="260"/>
        <v>-158.228680324057+144.994066543625i</v>
      </c>
      <c r="Q868" s="164" t="str">
        <f t="shared" si="245"/>
        <v>-0.292175600497716-0.282675488437776i</v>
      </c>
      <c r="R868" s="164" t="str">
        <f t="shared" si="246"/>
        <v>280-3.41433548563114i</v>
      </c>
      <c r="S868" s="164" t="str">
        <f t="shared" si="247"/>
        <v>-11267.3071025827i</v>
      </c>
      <c r="T868" s="164" t="str">
        <f t="shared" si="256"/>
        <v>279.657780632556-10.3608758043249i</v>
      </c>
      <c r="U868" s="164" t="str">
        <f t="shared" si="248"/>
        <v>-0.496520341593048+0.0183952886343105i</v>
      </c>
    </row>
    <row r="869" spans="2:21" x14ac:dyDescent="0.2">
      <c r="B869" s="164">
        <f t="shared" si="257"/>
        <v>5.1549999999999114</v>
      </c>
      <c r="C869" s="164">
        <f t="shared" si="258"/>
        <v>142889.39585108141</v>
      </c>
      <c r="D869" s="164">
        <f t="shared" si="249"/>
        <v>142.88939585108142</v>
      </c>
      <c r="E869" s="164">
        <f t="shared" si="250"/>
        <v>-7.8722846413671324</v>
      </c>
      <c r="F869" s="164">
        <f t="shared" si="251"/>
        <v>-137.00555747673485</v>
      </c>
      <c r="G869" s="164">
        <f t="shared" si="252"/>
        <v>-6.0753792107291744</v>
      </c>
      <c r="H869" s="164">
        <f t="shared" si="253"/>
        <v>177.86977736104939</v>
      </c>
      <c r="I869" s="164">
        <f t="shared" si="254"/>
        <v>-13.947663852096307</v>
      </c>
      <c r="J869" s="164">
        <f t="shared" si="255"/>
        <v>40.864219884314537</v>
      </c>
      <c r="K869" s="164" t="str">
        <f t="shared" si="241"/>
        <v>1+0.0413526934510648i</v>
      </c>
      <c r="L869" s="164" t="str">
        <f t="shared" si="242"/>
        <v>1-0.0139227120557569i</v>
      </c>
      <c r="M869" s="164" t="str">
        <f t="shared" si="259"/>
        <v>1.00057574164365+0.0274299813953079i</v>
      </c>
      <c r="N869" s="164" t="str">
        <f t="shared" si="243"/>
        <v>1+308.62630893475i</v>
      </c>
      <c r="O869" s="164" t="str">
        <f t="shared" si="244"/>
        <v>0.46127689716405+0.526199047007425i</v>
      </c>
      <c r="P869" s="164" t="str">
        <f t="shared" si="260"/>
        <v>-161.937592745721+142.888385215622i</v>
      </c>
      <c r="Q869" s="164" t="str">
        <f t="shared" si="245"/>
        <v>-0.29549661487852-0.275501469967212i</v>
      </c>
      <c r="R869" s="164" t="str">
        <f t="shared" si="246"/>
        <v>280-3.37525191051766i</v>
      </c>
      <c r="S869" s="164" t="str">
        <f t="shared" si="247"/>
        <v>-11138.3313047083i</v>
      </c>
      <c r="T869" s="164" t="str">
        <f t="shared" si="256"/>
        <v>279.653762811181-10.4021522209698i</v>
      </c>
      <c r="U869" s="164" t="str">
        <f t="shared" si="248"/>
        <v>-0.496513208124288+0.0184685731338366i</v>
      </c>
    </row>
    <row r="870" spans="2:21" x14ac:dyDescent="0.2">
      <c r="B870" s="164">
        <f t="shared" si="257"/>
        <v>5.1599999999999113</v>
      </c>
      <c r="C870" s="164">
        <f t="shared" si="258"/>
        <v>144543.9770745633</v>
      </c>
      <c r="D870" s="164">
        <f t="shared" si="249"/>
        <v>144.54397707456329</v>
      </c>
      <c r="E870" s="164">
        <f t="shared" si="250"/>
        <v>-7.9277885918628934</v>
      </c>
      <c r="F870" s="164">
        <f t="shared" si="251"/>
        <v>-138.09672504232509</v>
      </c>
      <c r="G870" s="164">
        <f t="shared" si="252"/>
        <v>-6.0754574213135104</v>
      </c>
      <c r="H870" s="164">
        <f t="shared" si="253"/>
        <v>177.86101978260919</v>
      </c>
      <c r="I870" s="164">
        <f t="shared" si="254"/>
        <v>-14.003246013176405</v>
      </c>
      <c r="J870" s="164">
        <f t="shared" si="255"/>
        <v>39.7642947402841</v>
      </c>
      <c r="K870" s="164" t="str">
        <f t="shared" ref="K870:K933" si="261">COMPLEX(1,2*PI()*C870*esr*Cout)</f>
        <v>1+0.0418315350734049i</v>
      </c>
      <c r="L870" s="164" t="str">
        <f t="shared" ref="L870:L933" si="262">COMPLEX(1,-2*PI()*C870*(1-Dmax)^2*Lout*10^-6/Req)</f>
        <v>1-0.0140839294631803i</v>
      </c>
      <c r="M870" s="164" t="str">
        <f t="shared" si="259"/>
        <v>1.00058915238931+0.0277476056102246i</v>
      </c>
      <c r="N870" s="164" t="str">
        <f t="shared" ref="N870:N933" si="263">COMPLEX(1,2*PI()*C870*(Rd+Rs+esr)*Req*Cout/(Req+Rd+Rs))</f>
        <v>1+312.20003316246i</v>
      </c>
      <c r="O870" s="164" t="str">
        <f t="shared" ref="O870:O933" si="264">IMSUM(COMPLEX(1,2*PI()*C870/(Qd*ws)),IMPRODUCT(COMPLEX(0,2*PI()*C870/ws),COMPLEX(0,2*PI()*C870/ws)))</f>
        <v>0.44872842408823+0.532292144803849i</v>
      </c>
      <c r="P870" s="164" t="str">
        <f t="shared" si="260"/>
        <v>-165.73289683579+140.625321026088i</v>
      </c>
      <c r="Q870" s="164" t="str">
        <f t="shared" ref="Q870:Q933" si="265">IMPRODUCT(Ap,IMDIV(M870,P870))</f>
        <v>-0.29877417244279-0.268105560629556i</v>
      </c>
      <c r="R870" s="164" t="str">
        <f t="shared" ref="R870:R933" si="266">IMSUM(Rz*10^3,IMDIV(1,COMPLEX(0,(2*PI()*C870*Cz*10^-9))))</f>
        <v>280-3.33661572138898i</v>
      </c>
      <c r="S870" s="164" t="str">
        <f t="shared" ref="S870:S933" si="267">IMDIV(1,COMPLEX(0,(2*PI()*C870*Cp*10^-12)))</f>
        <v>-11010.8318805836i</v>
      </c>
      <c r="T870" s="164" t="str">
        <f t="shared" si="256"/>
        <v>279.649651522234-10.4448027305144i</v>
      </c>
      <c r="U870" s="164" t="str">
        <f t="shared" ref="U870:U933" si="268">IMPRODUCT(-Rs*g/(Rs+Rd),T870)</f>
        <v>-0.496505908707881+0.018544297276109i</v>
      </c>
    </row>
    <row r="871" spans="2:21" x14ac:dyDescent="0.2">
      <c r="B871" s="164">
        <f t="shared" si="257"/>
        <v>5.1649999999999112</v>
      </c>
      <c r="C871" s="164">
        <f t="shared" si="258"/>
        <v>146217.71744564202</v>
      </c>
      <c r="D871" s="164">
        <f t="shared" ref="D871:D934" si="269">C871/1000</f>
        <v>146.21771744564202</v>
      </c>
      <c r="E871" s="164">
        <f t="shared" ref="E871:E934" si="270">20*LOG(IMABS(Q871))</f>
        <v>-7.9847345563006487</v>
      </c>
      <c r="F871" s="164">
        <f t="shared" ref="F871:F934" si="271">IF(180/PI()*IMARGUMENT(Q871)&gt;0,180/PI()*IMARGUMENT(Q871)-360,180/PI()*IMARGUMENT(Q871))</f>
        <v>-139.22107478659694</v>
      </c>
      <c r="G871" s="164">
        <f t="shared" ref="G871:G934" si="272">20*LOG(IMABS(U871))</f>
        <v>-6.0755367912340308</v>
      </c>
      <c r="H871" s="164">
        <f t="shared" ref="H871:H934" si="273">180/PI()*IMARGUMENT(U871)</f>
        <v>177.85197905129459</v>
      </c>
      <c r="I871" s="164">
        <f t="shared" ref="I871:I934" si="274">E871+G871</f>
        <v>-14.06027134753468</v>
      </c>
      <c r="J871" s="164">
        <f t="shared" ref="J871:J934" si="275">F871+H871</f>
        <v>38.630904264697648</v>
      </c>
      <c r="K871" s="164" t="str">
        <f t="shared" si="261"/>
        <v>1+0.0423159214204088i</v>
      </c>
      <c r="L871" s="164" t="str">
        <f t="shared" si="262"/>
        <v>1-0.0142470136801988i</v>
      </c>
      <c r="M871" s="164" t="str">
        <f t="shared" si="259"/>
        <v>1.00060287551137+0.02806890774021i</v>
      </c>
      <c r="N871" s="164" t="str">
        <f t="shared" si="263"/>
        <v>1+315.815139166404i</v>
      </c>
      <c r="O871" s="164" t="str">
        <f t="shared" si="264"/>
        <v>0.435887659525918+0.538455797347509i</v>
      </c>
      <c r="P871" s="164" t="str">
        <f t="shared" si="260"/>
        <v>-169.616604914735+138.198377651443i</v>
      </c>
      <c r="Q871" s="164" t="str">
        <f t="shared" si="265"/>
        <v>-0.301991105019561-0.260477948504873i</v>
      </c>
      <c r="R871" s="164" t="str">
        <f t="shared" si="266"/>
        <v>280-3.29842179706008i</v>
      </c>
      <c r="S871" s="164" t="str">
        <f t="shared" si="267"/>
        <v>-10884.7919302983i</v>
      </c>
      <c r="T871" s="164" t="str">
        <f t="shared" ref="T871:T934" si="276">IMDIV(IMPRODUCT(R871,S871),IMSUM(R871,S871))</f>
        <v>279.645444594203-10.4888328212447i</v>
      </c>
      <c r="U871" s="164" t="str">
        <f t="shared" si="268"/>
        <v>-0.4964984394884+0.018622470805343i</v>
      </c>
    </row>
    <row r="872" spans="2:21" x14ac:dyDescent="0.2">
      <c r="B872" s="164">
        <f t="shared" ref="B872:B935" si="277">B871+0.005</f>
        <v>5.1699999999999111</v>
      </c>
      <c r="C872" s="164">
        <f t="shared" ref="C872:C935" si="278">10^B872</f>
        <v>147910.83881679058</v>
      </c>
      <c r="D872" s="164">
        <f t="shared" si="269"/>
        <v>147.91083881679057</v>
      </c>
      <c r="E872" s="164">
        <f t="shared" si="270"/>
        <v>-8.043355223543049</v>
      </c>
      <c r="F872" s="164">
        <f t="shared" si="271"/>
        <v>-140.3793337058689</v>
      </c>
      <c r="G872" s="164">
        <f t="shared" si="272"/>
        <v>-6.0756173625026246</v>
      </c>
      <c r="H872" s="164">
        <f t="shared" si="273"/>
        <v>177.84265397927439</v>
      </c>
      <c r="I872" s="164">
        <f t="shared" si="274"/>
        <v>-14.118972586045674</v>
      </c>
      <c r="J872" s="164">
        <f t="shared" si="275"/>
        <v>37.463320273405486</v>
      </c>
      <c r="K872" s="164" t="str">
        <f t="shared" si="261"/>
        <v>1+0.0428059166969618i</v>
      </c>
      <c r="L872" s="164" t="str">
        <f t="shared" si="262"/>
        <v>1-0.0144119863234488i</v>
      </c>
      <c r="M872" s="164" t="str">
        <f t="shared" ref="M872:M935" si="279">IMPRODUCT(K872,L872)</f>
        <v>1.000616918286+0.028393930373513i</v>
      </c>
      <c r="N872" s="164" t="str">
        <f t="shared" si="263"/>
        <v>1+319.472106124965i</v>
      </c>
      <c r="O872" s="164" t="str">
        <f t="shared" si="264"/>
        <v>0.422747795133777+0.544690821623871i</v>
      </c>
      <c r="P872" s="164" t="str">
        <f t="shared" ref="P872:P935" si="280">IMPRODUCT(N872,O872)</f>
        <v>-173.590776175982+135.600819292697i</v>
      </c>
      <c r="Q872" s="164" t="str">
        <f t="shared" si="265"/>
        <v>-0.305128453740309-0.252609644862648i</v>
      </c>
      <c r="R872" s="164" t="str">
        <f t="shared" si="266"/>
        <v>280-3.26066507496764i</v>
      </c>
      <c r="S872" s="164" t="str">
        <f t="shared" si="267"/>
        <v>-10760.1947473932i</v>
      </c>
      <c r="T872" s="164" t="str">
        <f t="shared" si="276"/>
        <v>279.641139805261-10.534248158524i</v>
      </c>
      <c r="U872" s="164" t="str">
        <f t="shared" si="268"/>
        <v>-0.496490796521088+0.018703103780147i</v>
      </c>
    </row>
    <row r="873" spans="2:21" x14ac:dyDescent="0.2">
      <c r="B873" s="164">
        <f t="shared" si="277"/>
        <v>5.174999999999911</v>
      </c>
      <c r="C873" s="164">
        <f t="shared" si="278"/>
        <v>149623.56560941282</v>
      </c>
      <c r="D873" s="164">
        <f t="shared" si="269"/>
        <v>149.62356560941282</v>
      </c>
      <c r="E873" s="164">
        <f t="shared" si="270"/>
        <v>-8.1039004930802108</v>
      </c>
      <c r="F873" s="164">
        <f t="shared" si="271"/>
        <v>-141.57216782629519</v>
      </c>
      <c r="G873" s="164">
        <f t="shared" si="272"/>
        <v>-6.0756991777652551</v>
      </c>
      <c r="H873" s="164">
        <f t="shared" si="273"/>
        <v>177.83304334147732</v>
      </c>
      <c r="I873" s="164">
        <f t="shared" si="274"/>
        <v>-14.179599670845466</v>
      </c>
      <c r="J873" s="164">
        <f t="shared" si="275"/>
        <v>36.260875515182136</v>
      </c>
      <c r="K873" s="164" t="str">
        <f t="shared" si="261"/>
        <v>1+0.0433015858514073i</v>
      </c>
      <c r="L873" s="164" t="str">
        <f t="shared" si="262"/>
        <v>1-0.0145788692598755i</v>
      </c>
      <c r="M873" s="164" t="str">
        <f t="shared" si="279"/>
        <v>1.00063128815887+0.0287227165915318i</v>
      </c>
      <c r="N873" s="164" t="str">
        <f t="shared" si="263"/>
        <v>1+323.171418765152i</v>
      </c>
      <c r="O873" s="164" t="str">
        <f t="shared" si="264"/>
        <v>0.409301863981781+0.550998044078651i</v>
      </c>
      <c r="P873" s="164" t="str">
        <f t="shared" si="280"/>
        <v>-177.65751777774+132.825662130292i</v>
      </c>
      <c r="Q873" s="164" t="str">
        <f t="shared" si="265"/>
        <v>-0.308165420654491-0.244492730497262i</v>
      </c>
      <c r="R873" s="164" t="str">
        <f t="shared" si="266"/>
        <v>280-3.22334055049905i</v>
      </c>
      <c r="S873" s="164" t="str">
        <f t="shared" si="267"/>
        <v>-10637.0238166469i</v>
      </c>
      <c r="T873" s="164" t="str">
        <f t="shared" si="276"/>
        <v>279.636734882101-10.5810545853396i</v>
      </c>
      <c r="U873" s="164" t="str">
        <f t="shared" si="268"/>
        <v>-0.496482975769786+0.0187862065744932i</v>
      </c>
    </row>
    <row r="874" spans="2:21" x14ac:dyDescent="0.2">
      <c r="B874" s="164">
        <f t="shared" si="277"/>
        <v>5.1799999999999109</v>
      </c>
      <c r="C874" s="164">
        <f t="shared" si="278"/>
        <v>151356.12484358993</v>
      </c>
      <c r="D874" s="164">
        <f t="shared" si="269"/>
        <v>151.35612484358992</v>
      </c>
      <c r="E874" s="164">
        <f t="shared" si="270"/>
        <v>-8.1666377156348613</v>
      </c>
      <c r="F874" s="164">
        <f t="shared" si="271"/>
        <v>-142.80016904314036</v>
      </c>
      <c r="G874" s="164">
        <f t="shared" si="272"/>
        <v>-6.0757822803241668</v>
      </c>
      <c r="H874" s="164">
        <f t="shared" si="273"/>
        <v>177.8231458754428</v>
      </c>
      <c r="I874" s="164">
        <f t="shared" si="274"/>
        <v>-14.242419995959029</v>
      </c>
      <c r="J874" s="164">
        <f t="shared" si="275"/>
        <v>35.022976832302447</v>
      </c>
      <c r="K874" s="164" t="str">
        <f t="shared" si="261"/>
        <v>1+0.0438029945841548i</v>
      </c>
      <c r="L874" s="164" t="str">
        <f t="shared" si="262"/>
        <v>1-0.0147476846096313i</v>
      </c>
      <c r="M874" s="164" t="str">
        <f t="shared" si="279"/>
        <v>1.00064599274908+0.0290553099745235i</v>
      </c>
      <c r="N874" s="164" t="str">
        <f t="shared" si="263"/>
        <v>1+326.91356742685i</v>
      </c>
      <c r="O874" s="164" t="str">
        <f t="shared" si="264"/>
        <v>0.395542736859252+0.557378300727354i</v>
      </c>
      <c r="P874" s="164" t="str">
        <f t="shared" si="280"/>
        <v>-181.818985960236+129.865665477165i</v>
      </c>
      <c r="Q874" s="164" t="str">
        <f t="shared" si="265"/>
        <v>-0.311079347642262-0.236120629922823i</v>
      </c>
      <c r="R874" s="164" t="str">
        <f t="shared" si="266"/>
        <v>280-3.18644327632904i</v>
      </c>
      <c r="S874" s="164" t="str">
        <f t="shared" si="267"/>
        <v>-10515.2628118859i</v>
      </c>
      <c r="T874" s="164" t="str">
        <f t="shared" si="276"/>
        <v>279.632227498757-10.629258122869i</v>
      </c>
      <c r="U874" s="164" t="str">
        <f t="shared" si="268"/>
        <v>-0.496474973104841+0.018871789878723i</v>
      </c>
    </row>
    <row r="875" spans="2:21" x14ac:dyDescent="0.2">
      <c r="B875" s="164">
        <f t="shared" si="277"/>
        <v>5.1849999999999108</v>
      </c>
      <c r="C875" s="164">
        <f t="shared" si="278"/>
        <v>153108.74616817175</v>
      </c>
      <c r="D875" s="164">
        <f t="shared" si="269"/>
        <v>153.10874616817176</v>
      </c>
      <c r="E875" s="164">
        <f t="shared" si="270"/>
        <v>-8.2318517351870018</v>
      </c>
      <c r="F875" s="164">
        <f t="shared" si="271"/>
        <v>-144.0638408324929</v>
      </c>
      <c r="G875" s="164">
        <f t="shared" si="272"/>
        <v>-6.0758667141608624</v>
      </c>
      <c r="H875" s="164">
        <f t="shared" si="273"/>
        <v>177.81296028116719</v>
      </c>
      <c r="I875" s="164">
        <f t="shared" si="274"/>
        <v>-14.307718449347863</v>
      </c>
      <c r="J875" s="164">
        <f t="shared" si="275"/>
        <v>33.749119448674293</v>
      </c>
      <c r="K875" s="164" t="str">
        <f t="shared" si="261"/>
        <v>1+0.0443102093563886i</v>
      </c>
      <c r="L875" s="164" t="str">
        <f t="shared" si="262"/>
        <v>1-0.0149184547490079i</v>
      </c>
      <c r="M875" s="164" t="str">
        <f t="shared" si="279"/>
        <v>1.0006610398532+0.0293917546073807i</v>
      </c>
      <c r="N875" s="164" t="str">
        <f t="shared" si="263"/>
        <v>1+330.699048127809i</v>
      </c>
      <c r="O875" s="164" t="str">
        <f t="shared" si="264"/>
        <v>0.381463118494869+0.563832437266086i</v>
      </c>
      <c r="P875" s="164" t="str">
        <f t="shared" si="280"/>
        <v>-186.077387188982+126.713322619385i</v>
      </c>
      <c r="Q875" s="164" t="str">
        <f t="shared" si="265"/>
        <v>-0.31384572965984-0.227488412036161i</v>
      </c>
      <c r="R875" s="164" t="str">
        <f t="shared" si="266"/>
        <v>280-3.14996836176387i</v>
      </c>
      <c r="S875" s="164" t="str">
        <f t="shared" si="267"/>
        <v>-10394.8955938208i</v>
      </c>
      <c r="T875" s="164" t="str">
        <f t="shared" si="276"/>
        <v>279.627615275385-10.6788649710604i</v>
      </c>
      <c r="U875" s="164" t="str">
        <f t="shared" si="268"/>
        <v>-0.496466784300943+0.0189598647005771i</v>
      </c>
    </row>
    <row r="876" spans="2:21" x14ac:dyDescent="0.2">
      <c r="B876" s="164">
        <f t="shared" si="277"/>
        <v>5.1899999999999107</v>
      </c>
      <c r="C876" s="164">
        <f t="shared" si="278"/>
        <v>154881.66189121653</v>
      </c>
      <c r="D876" s="164">
        <f t="shared" si="269"/>
        <v>154.88166189121654</v>
      </c>
      <c r="E876" s="164">
        <f t="shared" si="270"/>
        <v>-8.2998446925862375</v>
      </c>
      <c r="F876" s="164">
        <f t="shared" si="271"/>
        <v>-145.36358291425086</v>
      </c>
      <c r="G876" s="164">
        <f t="shared" si="272"/>
        <v>-6.0759525239588683</v>
      </c>
      <c r="H876" s="164">
        <f t="shared" si="273"/>
        <v>177.80248522094547</v>
      </c>
      <c r="I876" s="164">
        <f t="shared" si="274"/>
        <v>-14.375797216545106</v>
      </c>
      <c r="J876" s="164">
        <f t="shared" si="275"/>
        <v>32.438902306694615</v>
      </c>
      <c r="K876" s="164" t="str">
        <f t="shared" si="261"/>
        <v>1+0.0448232973988774i</v>
      </c>
      <c r="L876" s="164" t="str">
        <f t="shared" si="262"/>
        <v>1-0.0150912023134024i</v>
      </c>
      <c r="M876" s="164" t="str">
        <f t="shared" si="279"/>
        <v>1.0006764374494+0.029732095085475i</v>
      </c>
      <c r="N876" s="164" t="str">
        <f t="shared" si="263"/>
        <v>1+334.528362629397i</v>
      </c>
      <c r="O876" s="164" t="str">
        <f t="shared" si="264"/>
        <v>0.367055543688608+0.570361309183656i</v>
      </c>
      <c r="P876" s="164" t="str">
        <f t="shared" si="280"/>
        <v>-190.434979324679+123.360851333377i</v>
      </c>
      <c r="Q876" s="164" t="str">
        <f t="shared" si="265"/>
        <v>-0.316438269894981-0.218593114427512i</v>
      </c>
      <c r="R876" s="164" t="str">
        <f t="shared" si="266"/>
        <v>280-3.11391097209312i</v>
      </c>
      <c r="S876" s="164" t="str">
        <f t="shared" si="267"/>
        <v>-10275.9062079073i</v>
      </c>
      <c r="T876" s="164" t="str">
        <f t="shared" si="276"/>
        <v>279.622895777035-10.7298815092305i</v>
      </c>
      <c r="U876" s="164" t="str">
        <f t="shared" si="268"/>
        <v>-0.496458405034943+0.0190504423662577i</v>
      </c>
    </row>
    <row r="877" spans="2:21" x14ac:dyDescent="0.2">
      <c r="B877" s="164">
        <f t="shared" si="277"/>
        <v>5.1949999999999106</v>
      </c>
      <c r="C877" s="164">
        <f t="shared" si="278"/>
        <v>156675.10701078293</v>
      </c>
      <c r="D877" s="164">
        <f t="shared" si="269"/>
        <v>156.67510701078294</v>
      </c>
      <c r="E877" s="164">
        <f t="shared" si="270"/>
        <v>-8.3709355489523816</v>
      </c>
      <c r="F877" s="164">
        <f t="shared" si="271"/>
        <v>-146.69967499507058</v>
      </c>
      <c r="G877" s="164">
        <f t="shared" si="272"/>
        <v>-6.0760397551278444</v>
      </c>
      <c r="H877" s="164">
        <f t="shared" si="273"/>
        <v>177.79171931920874</v>
      </c>
      <c r="I877" s="164">
        <f t="shared" si="274"/>
        <v>-14.446975304080226</v>
      </c>
      <c r="J877" s="164">
        <f t="shared" si="275"/>
        <v>31.092044324138158</v>
      </c>
      <c r="K877" s="164" t="str">
        <f t="shared" si="261"/>
        <v>1+0.0453423267208855i</v>
      </c>
      <c r="L877" s="164" t="str">
        <f t="shared" si="262"/>
        <v>1-0.0152659502003173i</v>
      </c>
      <c r="M877" s="164" t="str">
        <f t="shared" si="279"/>
        <v>1.00069219370169+0.0300763765205682i</v>
      </c>
      <c r="N877" s="164" t="str">
        <f t="shared" si="263"/>
        <v>1+338.402018503103i</v>
      </c>
      <c r="O877" s="164" t="str">
        <f t="shared" si="264"/>
        <v>0.352312373353602+0.576965781874964i</v>
      </c>
      <c r="P877" s="164" t="str">
        <f t="shared" si="280"/>
        <v>-194.894072820355+119.800184068353i</v>
      </c>
      <c r="Q877" s="164" t="str">
        <f t="shared" si="265"/>
        <v>-0.318828984720346-0.209434086798582i</v>
      </c>
      <c r="R877" s="164" t="str">
        <f t="shared" si="266"/>
        <v>280-3.07826632794886i</v>
      </c>
      <c r="S877" s="164" t="str">
        <f t="shared" si="267"/>
        <v>-10158.2788822312i</v>
      </c>
      <c r="T877" s="164" t="str">
        <f t="shared" si="276"/>
        <v>279.618066512363-10.7823142966768i</v>
      </c>
      <c r="U877" s="164" t="str">
        <f t="shared" si="268"/>
        <v>-0.496449830883567+0.0191435345215149i</v>
      </c>
    </row>
    <row r="878" spans="2:21" x14ac:dyDescent="0.2">
      <c r="B878" s="164">
        <f t="shared" si="277"/>
        <v>5.1999999999999105</v>
      </c>
      <c r="C878" s="164">
        <f t="shared" si="278"/>
        <v>158489.31924607899</v>
      </c>
      <c r="D878" s="164">
        <f t="shared" si="269"/>
        <v>158.48931924607899</v>
      </c>
      <c r="E878" s="164">
        <f t="shared" si="270"/>
        <v>-8.4454592863132838</v>
      </c>
      <c r="F878" s="164">
        <f t="shared" si="271"/>
        <v>-148.07225977769525</v>
      </c>
      <c r="G878" s="164">
        <f t="shared" si="272"/>
        <v>-6.0761284538272626</v>
      </c>
      <c r="H878" s="164">
        <f t="shared" si="273"/>
        <v>177.78066116235721</v>
      </c>
      <c r="I878" s="164">
        <f t="shared" si="274"/>
        <v>-14.521587740140546</v>
      </c>
      <c r="J878" s="164">
        <f t="shared" si="275"/>
        <v>29.708401384661954</v>
      </c>
      <c r="K878" s="164" t="str">
        <f t="shared" si="261"/>
        <v>1+0.0458673661191874i</v>
      </c>
      <c r="L878" s="164" t="str">
        <f t="shared" si="262"/>
        <v>1-0.0154427215723958i</v>
      </c>
      <c r="M878" s="164" t="str">
        <f t="shared" si="279"/>
        <v>1.00070831696424+0.0304246445467916i</v>
      </c>
      <c r="N878" s="164" t="str">
        <f t="shared" si="263"/>
        <v>1+342.320529197817i</v>
      </c>
      <c r="O878" s="164" t="str">
        <f t="shared" si="264"/>
        <v>0.337225790465787+0.583646730755711i</v>
      </c>
      <c r="P878" s="164" t="str">
        <f t="shared" si="280"/>
        <v>-199.457031946405+116.022957782156i</v>
      </c>
      <c r="Q878" s="164" t="str">
        <f t="shared" si="265"/>
        <v>-0.320988366310405-0.200013346953568i</v>
      </c>
      <c r="R878" s="164" t="str">
        <f t="shared" si="266"/>
        <v>280-3.0430297046721i</v>
      </c>
      <c r="S878" s="164" t="str">
        <f t="shared" si="267"/>
        <v>-10041.9980254179i</v>
      </c>
      <c r="T878" s="164" t="str">
        <f t="shared" si="276"/>
        <v>279.61312493234-10.8361700733071i</v>
      </c>
      <c r="U878" s="164" t="str">
        <f t="shared" si="268"/>
        <v>-0.496441057321124+0.0192391531327645i</v>
      </c>
    </row>
    <row r="879" spans="2:21" x14ac:dyDescent="0.2">
      <c r="B879" s="164">
        <f t="shared" si="277"/>
        <v>5.2049999999999104</v>
      </c>
      <c r="C879" s="164">
        <f t="shared" si="278"/>
        <v>160324.53906897112</v>
      </c>
      <c r="D879" s="164">
        <f t="shared" si="269"/>
        <v>160.32453906897112</v>
      </c>
      <c r="E879" s="164">
        <f t="shared" si="270"/>
        <v>-8.5237657437878429</v>
      </c>
      <c r="F879" s="164">
        <f t="shared" si="271"/>
        <v>-149.48132548783676</v>
      </c>
      <c r="G879" s="164">
        <f t="shared" si="272"/>
        <v>-6.0762186669900951</v>
      </c>
      <c r="H879" s="164">
        <f t="shared" si="273"/>
        <v>177.76930929858881</v>
      </c>
      <c r="I879" s="164">
        <f t="shared" si="274"/>
        <v>-14.599984410777939</v>
      </c>
      <c r="J879" s="164">
        <f t="shared" si="275"/>
        <v>28.287983810752053</v>
      </c>
      <c r="K879" s="164" t="str">
        <f t="shared" si="261"/>
        <v>1+0.0463984851871865i</v>
      </c>
      <c r="L879" s="164" t="str">
        <f t="shared" si="262"/>
        <v>1-0.0156215398604917i</v>
      </c>
      <c r="M879" s="164" t="str">
        <f t="shared" si="279"/>
        <v>1.00072481578582+0.0307769453266948i</v>
      </c>
      <c r="N879" s="164" t="str">
        <f t="shared" si="263"/>
        <v>1+346.284414107887i</v>
      </c>
      <c r="O879" s="164" t="str">
        <f t="shared" si="264"/>
        <v>0.321787795919225+0.590405041378435i</v>
      </c>
      <c r="P879" s="164" t="str">
        <f t="shared" si="280"/>
        <v>-204.126276044155+112.020503418336i</v>
      </c>
      <c r="Q879" s="164" t="str">
        <f t="shared" si="265"/>
        <v>-0.322885610322756-0.190335940606622i</v>
      </c>
      <c r="R879" s="164" t="str">
        <f t="shared" si="266"/>
        <v>280-3.00819643168659i</v>
      </c>
      <c r="S879" s="164" t="str">
        <f t="shared" si="267"/>
        <v>-9927.04822456575i</v>
      </c>
      <c r="T879" s="164" t="str">
        <f t="shared" si="276"/>
        <v>279.608068428944-10.8914557602846i</v>
      </c>
      <c r="U879" s="164" t="str">
        <f t="shared" si="268"/>
        <v>-0.496432079717183+0.0193373104882337i</v>
      </c>
    </row>
    <row r="880" spans="2:21" x14ac:dyDescent="0.2">
      <c r="B880" s="164">
        <f t="shared" si="277"/>
        <v>5.2099999999999103</v>
      </c>
      <c r="C880" s="164">
        <f t="shared" si="278"/>
        <v>162181.00973585958</v>
      </c>
      <c r="D880" s="164">
        <f t="shared" si="269"/>
        <v>162.18100973585959</v>
      </c>
      <c r="E880" s="164">
        <f t="shared" si="270"/>
        <v>-8.6062180505228056</v>
      </c>
      <c r="F880" s="164">
        <f t="shared" si="271"/>
        <v>-150.92668824003863</v>
      </c>
      <c r="G880" s="164">
        <f t="shared" si="272"/>
        <v>-6.0763104423484364</v>
      </c>
      <c r="H880" s="164">
        <f t="shared" si="273"/>
        <v>177.75766223772308</v>
      </c>
      <c r="I880" s="164">
        <f t="shared" si="274"/>
        <v>-14.682528492871242</v>
      </c>
      <c r="J880" s="164">
        <f t="shared" si="275"/>
        <v>26.830973997684453</v>
      </c>
      <c r="K880" s="164" t="str">
        <f t="shared" si="261"/>
        <v>1+0.0469357543241401i</v>
      </c>
      <c r="L880" s="164" t="str">
        <f t="shared" si="262"/>
        <v>1-0.0158024287667754i</v>
      </c>
      <c r="M880" s="164" t="str">
        <f t="shared" si="279"/>
        <v>1.00074169891432+0.0311333255573647i</v>
      </c>
      <c r="N880" s="164" t="str">
        <f t="shared" si="263"/>
        <v>1+350.294198641965i</v>
      </c>
      <c r="O880" s="164" t="str">
        <f t="shared" si="264"/>
        <v>0.305990204284859+0.59724160954989i</v>
      </c>
      <c r="P880" s="164" t="str">
        <f t="shared" si="280"/>
        <v>-208.904280808631+107.783835011806i</v>
      </c>
      <c r="Q880" s="164" t="str">
        <f t="shared" si="265"/>
        <v>-0.324488915024336-0.180410293881544i</v>
      </c>
      <c r="R880" s="164" t="str">
        <f t="shared" si="266"/>
        <v>280-2.97376189187974i</v>
      </c>
      <c r="S880" s="164" t="str">
        <f t="shared" si="267"/>
        <v>-9813.41424320317i</v>
      </c>
      <c r="T880" s="164" t="str">
        <f t="shared" si="276"/>
        <v>279.602894333772-10.9481784606866i</v>
      </c>
      <c r="U880" s="164" t="str">
        <f t="shared" si="268"/>
        <v>-0.49642289333411+0.0194380191991302i</v>
      </c>
    </row>
    <row r="881" spans="2:21" x14ac:dyDescent="0.2">
      <c r="B881" s="164">
        <f t="shared" si="277"/>
        <v>5.2149999999999102</v>
      </c>
      <c r="C881" s="164">
        <f t="shared" si="278"/>
        <v>164058.97731992012</v>
      </c>
      <c r="D881" s="164">
        <f t="shared" si="269"/>
        <v>164.0589773199201</v>
      </c>
      <c r="E881" s="164">
        <f t="shared" si="270"/>
        <v>-8.693190621946858</v>
      </c>
      <c r="F881" s="164">
        <f t="shared" si="271"/>
        <v>-152.40797463718815</v>
      </c>
      <c r="G881" s="164">
        <f t="shared" si="272"/>
        <v>-6.0764038284580577</v>
      </c>
      <c r="H881" s="164">
        <f t="shared" si="273"/>
        <v>177.74571845102122</v>
      </c>
      <c r="I881" s="164">
        <f t="shared" si="274"/>
        <v>-14.769594450404917</v>
      </c>
      <c r="J881" s="164">
        <f t="shared" si="275"/>
        <v>25.337743813833072</v>
      </c>
      <c r="K881" s="164" t="str">
        <f t="shared" si="261"/>
        <v>1+0.0474792447444903i</v>
      </c>
      <c r="L881" s="164" t="str">
        <f t="shared" si="262"/>
        <v>1-0.0159854122678756i</v>
      </c>
      <c r="M881" s="164" t="str">
        <f t="shared" si="279"/>
        <v>1.00075897530141+0.0314938324766147i</v>
      </c>
      <c r="N881" s="164" t="str">
        <f t="shared" si="263"/>
        <v>1+354.350414292647i</v>
      </c>
      <c r="O881" s="164" t="str">
        <f t="shared" si="264"/>
        <v>0.289824639470498+0.604157341449781i</v>
      </c>
      <c r="P881" s="164" t="str">
        <f t="shared" si="280"/>
        <v>-213.793579601204+103.303638410038i</v>
      </c>
      <c r="Q881" s="164" t="str">
        <f t="shared" si="265"/>
        <v>-0.325765856562576-0.170248544992239i</v>
      </c>
      <c r="R881" s="164" t="str">
        <f t="shared" si="266"/>
        <v>280-2.9397215209906i</v>
      </c>
      <c r="S881" s="164" t="str">
        <f t="shared" si="267"/>
        <v>-9701.08101926897i</v>
      </c>
      <c r="T881" s="164" t="str">
        <f t="shared" si="276"/>
        <v>279.59759991667-11.00634546018i</v>
      </c>
      <c r="U881" s="164" t="str">
        <f t="shared" si="268"/>
        <v>-0.496413493324634+0.0195412922008417i</v>
      </c>
    </row>
    <row r="882" spans="2:21" x14ac:dyDescent="0.2">
      <c r="B882" s="164">
        <f t="shared" si="277"/>
        <v>5.21999999999991</v>
      </c>
      <c r="C882" s="164">
        <f t="shared" si="278"/>
        <v>165958.69074372185</v>
      </c>
      <c r="D882" s="164">
        <f t="shared" si="269"/>
        <v>165.95869074372186</v>
      </c>
      <c r="E882" s="164">
        <f t="shared" si="270"/>
        <v>-8.7850666940816762</v>
      </c>
      <c r="F882" s="164">
        <f t="shared" si="271"/>
        <v>-153.92460507110604</v>
      </c>
      <c r="G882" s="164">
        <f t="shared" si="272"/>
        <v>-6.076498874723919</v>
      </c>
      <c r="H882" s="164">
        <f t="shared" si="273"/>
        <v>177.73347637100107</v>
      </c>
      <c r="I882" s="164">
        <f t="shared" si="274"/>
        <v>-14.861565568805595</v>
      </c>
      <c r="J882" s="164">
        <f t="shared" si="275"/>
        <v>23.808871299895031</v>
      </c>
      <c r="K882" s="164" t="str">
        <f t="shared" si="261"/>
        <v>1+0.0480290284873036i</v>
      </c>
      <c r="L882" s="164" t="str">
        <f t="shared" si="262"/>
        <v>1-0.0161705146180571i</v>
      </c>
      <c r="M882" s="164" t="str">
        <f t="shared" si="279"/>
        <v>1.00077665410724+0.0318585138692465i</v>
      </c>
      <c r="N882" s="164" t="str">
        <f t="shared" si="263"/>
        <v>1+358.453598706925i</v>
      </c>
      <c r="O882" s="164" t="str">
        <f t="shared" si="264"/>
        <v>0.273282530279703+0.611153153750881i</v>
      </c>
      <c r="P882" s="164" t="str">
        <f t="shared" si="280"/>
        <v>-218.79676479281+98.5702595962446i</v>
      </c>
      <c r="Q882" s="164" t="str">
        <f t="shared" si="265"/>
        <v>-0.32668384266012-0.159866839357486i</v>
      </c>
      <c r="R882" s="164" t="str">
        <f t="shared" si="266"/>
        <v>280-2.90607080700485i</v>
      </c>
      <c r="S882" s="164" t="str">
        <f t="shared" si="267"/>
        <v>-9590.03366311606i</v>
      </c>
      <c r="T882" s="164" t="str">
        <f t="shared" si="276"/>
        <v>279.592182384313-11.0659642277113i</v>
      </c>
      <c r="U882" s="164" t="str">
        <f t="shared" si="268"/>
        <v>-0.496403874729327+0.019647142754161i</v>
      </c>
    </row>
    <row r="883" spans="2:21" x14ac:dyDescent="0.2">
      <c r="B883" s="164">
        <f t="shared" si="277"/>
        <v>5.2249999999999099</v>
      </c>
      <c r="C883" s="164">
        <f t="shared" si="278"/>
        <v>167880.40181222142</v>
      </c>
      <c r="D883" s="164">
        <f t="shared" si="269"/>
        <v>167.88040181222141</v>
      </c>
      <c r="E883" s="164">
        <f t="shared" si="270"/>
        <v>-8.8822353819114888</v>
      </c>
      <c r="F883" s="164">
        <f t="shared" si="271"/>
        <v>-155.47577825940272</v>
      </c>
      <c r="G883" s="164">
        <f t="shared" si="272"/>
        <v>-6.0765956314263949</v>
      </c>
      <c r="H883" s="164">
        <f t="shared" si="273"/>
        <v>177.72093439124805</v>
      </c>
      <c r="I883" s="164">
        <f t="shared" si="274"/>
        <v>-14.958831013337884</v>
      </c>
      <c r="J883" s="164">
        <f t="shared" si="275"/>
        <v>22.245156131845334</v>
      </c>
      <c r="K883" s="164" t="str">
        <f t="shared" si="261"/>
        <v>1+0.0485851784258197i</v>
      </c>
      <c r="L883" s="164" t="str">
        <f t="shared" si="262"/>
        <v>1-0.0163577603524359i</v>
      </c>
      <c r="M883" s="164" t="str">
        <f t="shared" si="279"/>
        <v>1.00079474470537+0.0322274180733838i</v>
      </c>
      <c r="N883" s="164" t="str">
        <f t="shared" si="263"/>
        <v>1+362.604295757448i</v>
      </c>
      <c r="O883" s="164" t="str">
        <f t="shared" si="264"/>
        <v>0.256355105867219+0.618229973740532i</v>
      </c>
      <c r="P883" s="164" t="str">
        <f t="shared" si="280"/>
        <v>-223.916489138464+93.5736926005495i</v>
      </c>
      <c r="Q883" s="164" t="str">
        <f t="shared" si="265"/>
        <v>-0.32721064380965-0.149285570537595i</v>
      </c>
      <c r="R883" s="164" t="str">
        <f t="shared" si="266"/>
        <v>280-2.87280528955684i</v>
      </c>
      <c r="S883" s="164" t="str">
        <f t="shared" si="267"/>
        <v>-9480.2574555376i</v>
      </c>
      <c r="T883" s="164" t="str">
        <f t="shared" si="276"/>
        <v>279.586638878746-11.127042416211i</v>
      </c>
      <c r="U883" s="164" t="str">
        <f t="shared" si="268"/>
        <v>-0.496394032474012+0.0197555844465364i</v>
      </c>
    </row>
    <row r="884" spans="2:21" x14ac:dyDescent="0.2">
      <c r="B884" s="164">
        <f t="shared" si="277"/>
        <v>5.2299999999999098</v>
      </c>
      <c r="C884" s="164">
        <f t="shared" si="278"/>
        <v>169824.36524613941</v>
      </c>
      <c r="D884" s="164">
        <f t="shared" si="269"/>
        <v>169.82436524613942</v>
      </c>
      <c r="E884" s="164">
        <f t="shared" si="270"/>
        <v>-8.985088262274374</v>
      </c>
      <c r="F884" s="164">
        <f t="shared" si="271"/>
        <v>-157.06045761105</v>
      </c>
      <c r="G884" s="164">
        <f t="shared" si="272"/>
        <v>-6.0766941497474134</v>
      </c>
      <c r="H884" s="164">
        <f t="shared" si="273"/>
        <v>177.70809086622148</v>
      </c>
      <c r="I884" s="164">
        <f t="shared" si="274"/>
        <v>-15.061782412021788</v>
      </c>
      <c r="J884" s="164">
        <f t="shared" si="275"/>
        <v>20.647633255171485</v>
      </c>
      <c r="K884" s="164" t="str">
        <f t="shared" si="261"/>
        <v>1+0.0491477682771105i</v>
      </c>
      <c r="L884" s="164" t="str">
        <f t="shared" si="262"/>
        <v>1-0.0165471742902313i</v>
      </c>
      <c r="M884" s="164" t="str">
        <f t="shared" si="279"/>
        <v>1.00081325668766+0.0326005939868792i</v>
      </c>
      <c r="N884" s="164" t="str">
        <f t="shared" si="263"/>
        <v>1+366.803055614614i</v>
      </c>
      <c r="O884" s="164" t="str">
        <f t="shared" si="264"/>
        <v>0.239033391088562+0.625388739443559i</v>
      </c>
      <c r="P884" s="164" t="str">
        <f t="shared" si="280"/>
        <v>-229.155467183781+88.3035669846511i</v>
      </c>
      <c r="Q884" s="164" t="str">
        <f t="shared" si="265"/>
        <v>-0.327314997083875-0.138529548136737i</v>
      </c>
      <c r="R884" s="164" t="str">
        <f t="shared" si="266"/>
        <v>280-2.83992055933823i</v>
      </c>
      <c r="S884" s="164" t="str">
        <f t="shared" si="267"/>
        <v>-9371.7378458162i</v>
      </c>
      <c r="T884" s="164" t="str">
        <f t="shared" si="276"/>
        <v>279.580966475906-11.1895878633125i</v>
      </c>
      <c r="U884" s="164" t="str">
        <f t="shared" si="268"/>
        <v>-0.496383961367142+0.0198666311933485i</v>
      </c>
    </row>
    <row r="885" spans="2:21" x14ac:dyDescent="0.2">
      <c r="B885" s="164">
        <f t="shared" si="277"/>
        <v>5.2349999999999097</v>
      </c>
      <c r="C885" s="164">
        <f t="shared" si="278"/>
        <v>171790.83871572337</v>
      </c>
      <c r="D885" s="164">
        <f t="shared" si="269"/>
        <v>171.79083871572337</v>
      </c>
      <c r="E885" s="164">
        <f t="shared" si="270"/>
        <v>-9.0940154992753968</v>
      </c>
      <c r="F885" s="164">
        <f t="shared" si="271"/>
        <v>-158.67736005369824</v>
      </c>
      <c r="G885" s="164">
        <f t="shared" si="272"/>
        <v>-6.0767944817975508</v>
      </c>
      <c r="H885" s="164">
        <f t="shared" si="273"/>
        <v>177.69494411105663</v>
      </c>
      <c r="I885" s="164">
        <f t="shared" si="274"/>
        <v>-15.170809981072948</v>
      </c>
      <c r="J885" s="164">
        <f t="shared" si="275"/>
        <v>19.017584057358391</v>
      </c>
      <c r="K885" s="164" t="str">
        <f t="shared" si="261"/>
        <v>1+0.0497168726118514i</v>
      </c>
      <c r="L885" s="164" t="str">
        <f t="shared" si="262"/>
        <v>1-0.0167387815380556i</v>
      </c>
      <c r="M885" s="164" t="str">
        <f t="shared" si="279"/>
        <v>1.00083219986941+0.0329780910737958i</v>
      </c>
      <c r="N885" s="164" t="str">
        <f t="shared" si="263"/>
        <v>1+371.050434819494i</v>
      </c>
      <c r="O885" s="164" t="str">
        <f t="shared" si="264"/>
        <v>0.221308201741275+0.632630399746601i</v>
      </c>
      <c r="P885" s="164" t="str">
        <f t="shared" si="280"/>
        <v>-234.516476704265+82.749134884967i</v>
      </c>
      <c r="Q885" s="164" t="str">
        <f t="shared" si="265"/>
        <v>-0.326967273057573-0.127628073466415i</v>
      </c>
      <c r="R885" s="164" t="str">
        <f t="shared" si="266"/>
        <v>280-2.80741225751368i</v>
      </c>
      <c r="S885" s="164" t="str">
        <f t="shared" si="267"/>
        <v>-9264.46044979514i</v>
      </c>
      <c r="T885" s="164" t="str">
        <f t="shared" si="276"/>
        <v>279.575162184099-11.2536085920855i</v>
      </c>
      <c r="U885" s="164" t="str">
        <f t="shared" si="268"/>
        <v>-0.496373656097093+0.0199802972392118i</v>
      </c>
    </row>
    <row r="886" spans="2:21" x14ac:dyDescent="0.2">
      <c r="B886" s="164">
        <f t="shared" si="277"/>
        <v>5.2399999999999096</v>
      </c>
      <c r="C886" s="164">
        <f t="shared" si="278"/>
        <v>173780.08287490168</v>
      </c>
      <c r="D886" s="164">
        <f t="shared" si="269"/>
        <v>173.78008287490167</v>
      </c>
      <c r="E886" s="164">
        <f t="shared" si="270"/>
        <v>-9.2094015504575264</v>
      </c>
      <c r="F886" s="164">
        <f t="shared" si="271"/>
        <v>-160.32494797305168</v>
      </c>
      <c r="G886" s="164">
        <f t="shared" si="272"/>
        <v>-6.0768966806432871</v>
      </c>
      <c r="H886" s="164">
        <f t="shared" si="273"/>
        <v>177.68149240136208</v>
      </c>
      <c r="I886" s="164">
        <f t="shared" si="274"/>
        <v>-15.286298231100814</v>
      </c>
      <c r="J886" s="164">
        <f t="shared" si="275"/>
        <v>17.3565444283104</v>
      </c>
      <c r="K886" s="164" t="str">
        <f t="shared" si="261"/>
        <v>1+0.0502925668642055i</v>
      </c>
      <c r="L886" s="164" t="str">
        <f t="shared" si="262"/>
        <v>1-0.0169326074932419i</v>
      </c>
      <c r="M886" s="164" t="str">
        <f t="shared" si="279"/>
        <v>1.00085158429454+0.0333599593709636i</v>
      </c>
      <c r="N886" s="164" t="str">
        <f t="shared" si="263"/>
        <v>1+375.346996357602i</v>
      </c>
      <c r="O886" s="164" t="str">
        <f t="shared" si="264"/>
        <v>0.203170139695349+0.639955914523888i</v>
      </c>
      <c r="P886" s="164" t="str">
        <f t="shared" si="280"/>
        <v>-240.002360178128+76.8992575987275i</v>
      </c>
      <c r="Q886" s="164" t="str">
        <f t="shared" si="265"/>
        <v>-0.326140191261315-0.11661490458035i</v>
      </c>
      <c r="R886" s="164" t="str">
        <f t="shared" si="266"/>
        <v>280-2.77527607514297i</v>
      </c>
      <c r="S886" s="164" t="str">
        <f t="shared" si="267"/>
        <v>-9158.41104797182i</v>
      </c>
      <c r="T886" s="164" t="str">
        <f t="shared" si="276"/>
        <v>279.56922294245-11.3191128117826i</v>
      </c>
      <c r="U886" s="164" t="str">
        <f t="shared" si="268"/>
        <v>-0.496363111229413+0.0200965971593006i</v>
      </c>
    </row>
    <row r="887" spans="2:21" x14ac:dyDescent="0.2">
      <c r="B887" s="164">
        <f t="shared" si="277"/>
        <v>5.2449999999999095</v>
      </c>
      <c r="C887" s="164">
        <f t="shared" si="278"/>
        <v>175792.36139583297</v>
      </c>
      <c r="D887" s="164">
        <f t="shared" si="269"/>
        <v>175.79236139583296</v>
      </c>
      <c r="E887" s="164">
        <f t="shared" si="270"/>
        <v>-9.3316205141727426</v>
      </c>
      <c r="F887" s="164">
        <f t="shared" si="271"/>
        <v>-162.00142490222538</v>
      </c>
      <c r="G887" s="164">
        <f t="shared" si="272"/>
        <v>-6.0770008003348206</v>
      </c>
      <c r="H887" s="164">
        <f t="shared" si="273"/>
        <v>177.66773397301282</v>
      </c>
      <c r="I887" s="164">
        <f t="shared" si="274"/>
        <v>-15.408621314507563</v>
      </c>
      <c r="J887" s="164">
        <f t="shared" si="275"/>
        <v>15.666309070787435</v>
      </c>
      <c r="K887" s="164" t="str">
        <f t="shared" si="261"/>
        <v>1+0.0508749273418225i</v>
      </c>
      <c r="L887" s="164" t="str">
        <f t="shared" si="262"/>
        <v>1-0.0171286778472107i</v>
      </c>
      <c r="M887" s="164" t="str">
        <f t="shared" si="279"/>
        <v>1.00087142024094+0.0337462494946118i</v>
      </c>
      <c r="N887" s="164" t="str">
        <f t="shared" si="263"/>
        <v>1+379.693309733515i</v>
      </c>
      <c r="O887" s="164" t="str">
        <f t="shared" si="264"/>
        <v>0.184609587910198+0.647366254764469i</v>
      </c>
      <c r="P887" s="164" t="str">
        <f t="shared" si="280"/>
        <v>-245.616026293401+70.7423916969278i</v>
      </c>
      <c r="Q887" s="164" t="str">
        <f t="shared" si="265"/>
        <v>-0.324809564352626-0.105528094497264i</v>
      </c>
      <c r="R887" s="164" t="str">
        <f t="shared" si="266"/>
        <v>280-2.74350775260994i</v>
      </c>
      <c r="S887" s="164" t="str">
        <f t="shared" si="267"/>
        <v>-9053.57558361283i</v>
      </c>
      <c r="T887" s="164" t="str">
        <f t="shared" si="276"/>
        <v>279.563145619316-11.3861089186008i</v>
      </c>
      <c r="U887" s="164" t="str">
        <f t="shared" si="268"/>
        <v>-0.496352321204006+0.0202155458607011i</v>
      </c>
    </row>
    <row r="888" spans="2:21" x14ac:dyDescent="0.2">
      <c r="B888" s="164">
        <f t="shared" si="277"/>
        <v>5.2499999999999094</v>
      </c>
      <c r="C888" s="164">
        <f t="shared" si="278"/>
        <v>177827.94100385526</v>
      </c>
      <c r="D888" s="164">
        <f t="shared" si="269"/>
        <v>177.82794100385527</v>
      </c>
      <c r="E888" s="164">
        <f t="shared" si="270"/>
        <v>-9.461031201738237</v>
      </c>
      <c r="F888" s="164">
        <f t="shared" si="271"/>
        <v>-163.70473555144966</v>
      </c>
      <c r="G888" s="164">
        <f t="shared" si="272"/>
        <v>-6.0771068959346763</v>
      </c>
      <c r="H888" s="164">
        <f t="shared" si="273"/>
        <v>177.65366702193882</v>
      </c>
      <c r="I888" s="164">
        <f t="shared" si="274"/>
        <v>-15.538138097672913</v>
      </c>
      <c r="J888" s="164">
        <f t="shared" si="275"/>
        <v>13.948931470489157</v>
      </c>
      <c r="K888" s="164" t="str">
        <f t="shared" si="261"/>
        <v>1+0.0514640312359527i</v>
      </c>
      <c r="L888" s="164" t="str">
        <f t="shared" si="262"/>
        <v>1-0.017327018588875i</v>
      </c>
      <c r="M888" s="164" t="str">
        <f t="shared" si="279"/>
        <v>1.00089171822588+0.0341370126470777i</v>
      </c>
      <c r="N888" s="164" t="str">
        <f t="shared" si="263"/>
        <v>1+384.089951046363i</v>
      </c>
      <c r="O888" s="164" t="str">
        <f t="shared" si="264"/>
        <v>0.165616705335593+0.654862402700915i</v>
      </c>
      <c r="P888" s="164" t="str">
        <f t="shared" si="280"/>
        <v>-251.360451490163+64.2665746475088i</v>
      </c>
      <c r="Q888" s="164" t="str">
        <f t="shared" si="265"/>
        <v>-0.322955046199522-0.0944096901734116i</v>
      </c>
      <c r="R888" s="164" t="str">
        <f t="shared" si="266"/>
        <v>280-2.71210307905787i</v>
      </c>
      <c r="S888" s="164" t="str">
        <f t="shared" si="267"/>
        <v>-8949.94016089098i</v>
      </c>
      <c r="T888" s="164" t="str">
        <f t="shared" si="276"/>
        <v>279.556927010657-11.4546054964548i</v>
      </c>
      <c r="U888" s="164" t="str">
        <f t="shared" si="268"/>
        <v>-0.496341280332235+0.0203371585837839i</v>
      </c>
    </row>
    <row r="889" spans="2:21" x14ac:dyDescent="0.2">
      <c r="B889" s="164">
        <f t="shared" si="277"/>
        <v>5.2549999999999093</v>
      </c>
      <c r="C889" s="164">
        <f t="shared" si="278"/>
        <v>179887.09151284132</v>
      </c>
      <c r="D889" s="164">
        <f t="shared" si="269"/>
        <v>179.88709151284132</v>
      </c>
      <c r="E889" s="164">
        <f t="shared" si="270"/>
        <v>-9.5979720406497684</v>
      </c>
      <c r="F889" s="164">
        <f t="shared" si="271"/>
        <v>-165.43257068191315</v>
      </c>
      <c r="G889" s="164">
        <f t="shared" si="272"/>
        <v>-6.0772150235462306</v>
      </c>
      <c r="H889" s="164">
        <f t="shared" si="273"/>
        <v>177.63928970390918</v>
      </c>
      <c r="I889" s="164">
        <f t="shared" si="274"/>
        <v>-15.675187064195999</v>
      </c>
      <c r="J889" s="164">
        <f t="shared" si="275"/>
        <v>12.206719021996037</v>
      </c>
      <c r="K889" s="164" t="str">
        <f t="shared" si="261"/>
        <v>1+0.0520599566316794i</v>
      </c>
      <c r="L889" s="164" t="str">
        <f t="shared" si="262"/>
        <v>1-0.0175276560080853i</v>
      </c>
      <c r="M889" s="164" t="str">
        <f t="shared" si="279"/>
        <v>1.00091248901164+0.0345323006235941i</v>
      </c>
      <c r="N889" s="164" t="str">
        <f t="shared" si="263"/>
        <v>1+388.537503066191i</v>
      </c>
      <c r="O889" s="164" t="str">
        <f t="shared" si="264"/>
        <v>0.146181421693785+0.662445351939517i</v>
      </c>
      <c r="P889" s="164" t="str">
        <f t="shared" si="280"/>
        <v>-257.23868153869+57.4594099315087i</v>
      </c>
      <c r="Q889" s="164" t="str">
        <f t="shared" si="265"/>
        <v>-0.320560854801955-0.0833052850982778i</v>
      </c>
      <c r="R889" s="164" t="str">
        <f t="shared" si="266"/>
        <v>280-2.68105789183127i</v>
      </c>
      <c r="S889" s="164" t="str">
        <f t="shared" si="267"/>
        <v>-8847.49104304322i</v>
      </c>
      <c r="T889" s="164" t="str">
        <f t="shared" si="276"/>
        <v>279.550563838384-11.5246113177651i</v>
      </c>
      <c r="U889" s="164" t="str">
        <f t="shared" si="268"/>
        <v>-0.496329982793996+0.0204614509036037i</v>
      </c>
    </row>
    <row r="890" spans="2:21" x14ac:dyDescent="0.2">
      <c r="B890" s="164">
        <f t="shared" si="277"/>
        <v>5.2599999999999092</v>
      </c>
      <c r="C890" s="164">
        <f t="shared" si="278"/>
        <v>181970.08586096042</v>
      </c>
      <c r="D890" s="164">
        <f t="shared" si="269"/>
        <v>181.97008586096041</v>
      </c>
      <c r="E890" s="164">
        <f t="shared" si="270"/>
        <v>-9.7427559357455653</v>
      </c>
      <c r="F890" s="164">
        <f t="shared" si="271"/>
        <v>-167.18237720066531</v>
      </c>
      <c r="G890" s="164">
        <f t="shared" si="272"/>
        <v>-6.0773252403434981</v>
      </c>
      <c r="H890" s="164">
        <f t="shared" si="273"/>
        <v>177.62460013431169</v>
      </c>
      <c r="I890" s="164">
        <f t="shared" si="274"/>
        <v>-15.820081176089063</v>
      </c>
      <c r="J890" s="164">
        <f t="shared" si="275"/>
        <v>10.442222933646377</v>
      </c>
      <c r="K890" s="164" t="str">
        <f t="shared" si="261"/>
        <v>1+0.0526627825182682i</v>
      </c>
      <c r="L890" s="164" t="str">
        <f t="shared" si="262"/>
        <v>1-0.0177306166991142i</v>
      </c>
      <c r="M890" s="164" t="str">
        <f t="shared" si="279"/>
        <v>1.00093374361114+0.034932165819154i</v>
      </c>
      <c r="N890" s="164" t="str">
        <f t="shared" si="263"/>
        <v>1+393.036555311201i</v>
      </c>
      <c r="O890" s="164" t="str">
        <f t="shared" si="264"/>
        <v>0.126293432140134+0.670116107591983i</v>
      </c>
      <c r="P890" s="164" t="str">
        <f t="shared" si="280"/>
        <v>-263.253833154363+50.3080516343792i</v>
      </c>
      <c r="Q890" s="164" t="str">
        <f t="shared" si="265"/>
        <v>-0.317616437943991-0.0722634251326893i</v>
      </c>
      <c r="R890" s="164" t="str">
        <f t="shared" si="266"/>
        <v>280-2.65036807592421i</v>
      </c>
      <c r="S890" s="164" t="str">
        <f t="shared" si="267"/>
        <v>-8746.21465054992i</v>
      </c>
      <c r="T890" s="164" t="str">
        <f t="shared" si="276"/>
        <v>279.544052748653-11.596135344257i</v>
      </c>
      <c r="U890" s="164" t="str">
        <f t="shared" si="268"/>
        <v>-0.496318422634682+0.0205884387313178i</v>
      </c>
    </row>
    <row r="891" spans="2:21" x14ac:dyDescent="0.2">
      <c r="B891" s="164">
        <f t="shared" si="277"/>
        <v>5.2649999999999091</v>
      </c>
      <c r="C891" s="164">
        <f t="shared" si="278"/>
        <v>184077.20014685721</v>
      </c>
      <c r="D891" s="164">
        <f t="shared" si="269"/>
        <v>184.07720014685722</v>
      </c>
      <c r="E891" s="164">
        <f t="shared" si="270"/>
        <v>-9.8956652319756007</v>
      </c>
      <c r="F891" s="164">
        <f t="shared" si="271"/>
        <v>-168.95137368821261</v>
      </c>
      <c r="G891" s="164">
        <f t="shared" si="272"/>
        <v>-6.0774376046008758</v>
      </c>
      <c r="H891" s="164">
        <f t="shared" si="273"/>
        <v>177.60959638792826</v>
      </c>
      <c r="I891" s="164">
        <f t="shared" si="274"/>
        <v>-15.973102836576476</v>
      </c>
      <c r="J891" s="164">
        <f t="shared" si="275"/>
        <v>8.6582226997156511</v>
      </c>
      <c r="K891" s="164" t="str">
        <f t="shared" si="261"/>
        <v>1+0.0532725887996375i</v>
      </c>
      <c r="L891" s="164" t="str">
        <f t="shared" si="262"/>
        <v>1-0.0179359275641814i</v>
      </c>
      <c r="M891" s="164" t="str">
        <f t="shared" si="279"/>
        <v>1.00095549329387+0.0353366612354561i</v>
      </c>
      <c r="N891" s="164" t="str">
        <f t="shared" si="263"/>
        <v>1+397.587704125895i</v>
      </c>
      <c r="O891" s="164" t="str">
        <f t="shared" si="264"/>
        <v>0.10594219179933+0.677875686408666i</v>
      </c>
      <c r="P891" s="164" t="str">
        <f t="shared" si="280"/>
        <v>-269.409095650187+42.7991884939695i</v>
      </c>
      <c r="Q891" s="164" t="str">
        <f t="shared" si="265"/>
        <v>-0.31411704817243-0.061334875076658i</v>
      </c>
      <c r="R891" s="164" t="str">
        <f t="shared" si="266"/>
        <v>280-2.62002956343484i</v>
      </c>
      <c r="S891" s="164" t="str">
        <f t="shared" si="267"/>
        <v>-8646.09755933494i</v>
      </c>
      <c r="T891" s="164" t="str">
        <f t="shared" si="276"/>
        <v>279.537390310134-11.6691867277738i</v>
      </c>
      <c r="U891" s="164" t="str">
        <f t="shared" si="268"/>
        <v>-0.496306593762116+0.0207181383156296i</v>
      </c>
    </row>
    <row r="892" spans="2:21" x14ac:dyDescent="0.2">
      <c r="B892" s="164">
        <f t="shared" si="277"/>
        <v>5.269999999999909</v>
      </c>
      <c r="C892" s="164">
        <f t="shared" si="278"/>
        <v>186208.71366624793</v>
      </c>
      <c r="D892" s="164">
        <f t="shared" si="269"/>
        <v>186.20871366624795</v>
      </c>
      <c r="E892" s="164">
        <f t="shared" si="270"/>
        <v>-10.056946933594002</v>
      </c>
      <c r="F892" s="164">
        <f t="shared" si="271"/>
        <v>-170.73657137232442</v>
      </c>
      <c r="G892" s="164">
        <f t="shared" si="272"/>
        <v>-6.0775521757237971</v>
      </c>
      <c r="H892" s="164">
        <f t="shared" si="273"/>
        <v>177.59427649870545</v>
      </c>
      <c r="I892" s="164">
        <f t="shared" si="274"/>
        <v>-16.134499109317801</v>
      </c>
      <c r="J892" s="164">
        <f t="shared" si="275"/>
        <v>6.8577051263810347</v>
      </c>
      <c r="K892" s="164" t="str">
        <f t="shared" si="261"/>
        <v>1+0.0538894563049493i</v>
      </c>
      <c r="L892" s="164" t="str">
        <f t="shared" si="262"/>
        <v>1-0.0181436158170197i</v>
      </c>
      <c r="M892" s="164" t="str">
        <f t="shared" si="279"/>
        <v>1.00097774959179+0.0357458404879296i</v>
      </c>
      <c r="N892" s="164" t="str">
        <f t="shared" si="263"/>
        <v>1+402.191552760119i</v>
      </c>
      <c r="O892" s="164" t="str">
        <f t="shared" si="264"/>
        <v>0.085116910174365+0.685725116913332i</v>
      </c>
      <c r="P892" s="164" t="str">
        <f t="shared" si="280"/>
        <v>-275.707732627813+34.9190273860848i</v>
      </c>
      <c r="Q892" s="164" t="str">
        <f t="shared" si="265"/>
        <v>-0.310064194547664-0.0505717619494755i</v>
      </c>
      <c r="R892" s="164" t="str">
        <f t="shared" si="266"/>
        <v>280-2.59003833302618i</v>
      </c>
      <c r="S892" s="164" t="str">
        <f t="shared" si="267"/>
        <v>-8547.12649898637i</v>
      </c>
      <c r="T892" s="164" t="str">
        <f t="shared" si="276"/>
        <v>279.530573012235-11.7437748111009i</v>
      </c>
      <c r="U892" s="164" t="str">
        <f t="shared" si="268"/>
        <v>-0.496294489943392+0.0208505662442522i</v>
      </c>
    </row>
    <row r="893" spans="2:21" x14ac:dyDescent="0.2">
      <c r="B893" s="164">
        <f t="shared" si="277"/>
        <v>5.2749999999999089</v>
      </c>
      <c r="C893" s="164">
        <f t="shared" si="278"/>
        <v>188364.90894894078</v>
      </c>
      <c r="D893" s="164">
        <f t="shared" si="269"/>
        <v>188.36490894894078</v>
      </c>
      <c r="E893" s="164">
        <f t="shared" si="270"/>
        <v>-10.22680833857719</v>
      </c>
      <c r="F893" s="164">
        <f t="shared" si="271"/>
        <v>-172.53480033999435</v>
      </c>
      <c r="G893" s="164">
        <f t="shared" si="272"/>
        <v>-6.0776690142798149</v>
      </c>
      <c r="H893" s="164">
        <f t="shared" si="273"/>
        <v>177.57863845952099</v>
      </c>
      <c r="I893" s="164">
        <f t="shared" si="274"/>
        <v>-16.304477352857006</v>
      </c>
      <c r="J893" s="164">
        <f t="shared" si="275"/>
        <v>5.0438381195266402</v>
      </c>
      <c r="K893" s="164" t="str">
        <f t="shared" si="261"/>
        <v>1+0.0545134667993232i</v>
      </c>
      <c r="L893" s="164" t="str">
        <f t="shared" si="262"/>
        <v>1-0.018353708986482i</v>
      </c>
      <c r="M893" s="164" t="str">
        <f t="shared" si="279"/>
        <v>1.00100052430548+0.0361597578128412i</v>
      </c>
      <c r="N893" s="164" t="str">
        <f t="shared" si="263"/>
        <v>1+406.848711449022i</v>
      </c>
      <c r="O893" s="164" t="str">
        <f t="shared" si="264"/>
        <v>0.063806545425262+0.693665439539494i</v>
      </c>
      <c r="P893" s="164" t="str">
        <f t="shared" si="280"/>
        <v>-282.153083707937+26.6532762278208i</v>
      </c>
      <c r="Q893" s="164" t="str">
        <f t="shared" si="265"/>
        <v>-0.305465941866325-0.0400266194356471i</v>
      </c>
      <c r="R893" s="164" t="str">
        <f t="shared" si="266"/>
        <v>280-2.56039040939312i</v>
      </c>
      <c r="S893" s="164" t="str">
        <f t="shared" si="267"/>
        <v>-8449.28835099727i</v>
      </c>
      <c r="T893" s="164" t="str">
        <f t="shared" si="276"/>
        <v>279.523597263287-11.8199091288025i</v>
      </c>
      <c r="U893" s="164" t="str">
        <f t="shared" si="268"/>
        <v>-0.496282104801656+0.0209857394453934i</v>
      </c>
    </row>
    <row r="894" spans="2:21" x14ac:dyDescent="0.2">
      <c r="B894" s="164">
        <f t="shared" si="277"/>
        <v>5.2799999999999088</v>
      </c>
      <c r="C894" s="164">
        <f t="shared" si="278"/>
        <v>190546.07179628499</v>
      </c>
      <c r="D894" s="164">
        <f t="shared" si="269"/>
        <v>190.54607179628499</v>
      </c>
      <c r="E894" s="164">
        <f t="shared" si="270"/>
        <v>-10.405413242753756</v>
      </c>
      <c r="F894" s="164">
        <f t="shared" si="271"/>
        <v>-174.34274054725995</v>
      </c>
      <c r="G894" s="164">
        <f t="shared" si="272"/>
        <v>-6.0777881820304387</v>
      </c>
      <c r="H894" s="164">
        <f t="shared" si="273"/>
        <v>177.56268022194541</v>
      </c>
      <c r="I894" s="164">
        <f t="shared" si="274"/>
        <v>-16.483201424784195</v>
      </c>
      <c r="J894" s="164">
        <f t="shared" si="275"/>
        <v>3.2199396746854632</v>
      </c>
      <c r="K894" s="164" t="str">
        <f t="shared" si="261"/>
        <v>1+0.0551447029946745i</v>
      </c>
      <c r="L894" s="164" t="str">
        <f t="shared" si="262"/>
        <v>1-0.0185662349201905i</v>
      </c>
      <c r="M894" s="164" t="str">
        <f t="shared" si="279"/>
        <v>1.0010238295104+0.036578468074484i</v>
      </c>
      <c r="N894" s="164" t="str">
        <f t="shared" si="263"/>
        <v>1+411.559797493945i</v>
      </c>
      <c r="O894" s="164" t="str">
        <f t="shared" si="264"/>
        <v>0.041999798514562+0.701697706768314i</v>
      </c>
      <c r="P894" s="164" t="str">
        <f t="shared" si="280"/>
        <v>-288.748566301018+17.9871262782079i</v>
      </c>
      <c r="Q894" s="164" t="str">
        <f t="shared" si="265"/>
        <v>-0.300337033748231-0.0297513656444536i</v>
      </c>
      <c r="R894" s="164" t="str">
        <f t="shared" si="266"/>
        <v>280-2.53108186273552i</v>
      </c>
      <c r="S894" s="164" t="str">
        <f t="shared" si="267"/>
        <v>-8352.57014702724i</v>
      </c>
      <c r="T894" s="164" t="str">
        <f t="shared" si="276"/>
        <v>279.516459388684-11.8975994080691i</v>
      </c>
      <c r="U894" s="164" t="str">
        <f t="shared" si="268"/>
        <v>-0.496269431812805+0.021123675189261i</v>
      </c>
    </row>
    <row r="895" spans="2:21" x14ac:dyDescent="0.2">
      <c r="B895" s="164">
        <f t="shared" si="277"/>
        <v>5.2849999999999087</v>
      </c>
      <c r="C895" s="164">
        <f t="shared" si="278"/>
        <v>192752.4913190534</v>
      </c>
      <c r="D895" s="164">
        <f t="shared" si="269"/>
        <v>192.75249131905341</v>
      </c>
      <c r="E895" s="164">
        <f t="shared" si="270"/>
        <v>-10.592878854938842</v>
      </c>
      <c r="F895" s="164">
        <f t="shared" si="271"/>
        <v>-176.15695695900868</v>
      </c>
      <c r="G895" s="164">
        <f t="shared" si="272"/>
        <v>-6.0779097419633201</v>
      </c>
      <c r="H895" s="164">
        <f t="shared" si="273"/>
        <v>177.54639969599961</v>
      </c>
      <c r="I895" s="164">
        <f t="shared" si="274"/>
        <v>-16.670788596902163</v>
      </c>
      <c r="J895" s="164">
        <f t="shared" si="275"/>
        <v>1.3894427369909295</v>
      </c>
      <c r="K895" s="164" t="str">
        <f t="shared" si="261"/>
        <v>1+0.055783248560677i</v>
      </c>
      <c r="L895" s="164" t="str">
        <f t="shared" si="262"/>
        <v>1-0.0187812217882273i</v>
      </c>
      <c r="M895" s="164" t="str">
        <f t="shared" si="279"/>
        <v>1.00104767756329+0.0370020267724497i</v>
      </c>
      <c r="N895" s="164" t="str">
        <f t="shared" si="263"/>
        <v>1+416.325435344239i</v>
      </c>
      <c r="O895" s="164" t="str">
        <f t="shared" si="264"/>
        <v>0.019685107216401+0.709822983268113i</v>
      </c>
      <c r="P895" s="164" t="str">
        <f t="shared" si="280"/>
        <v>-295.497677419227+8.90523381493428i</v>
      </c>
      <c r="Q895" s="164" t="str">
        <f t="shared" si="265"/>
        <v>-0.294698823890003-0.0197962524762112i</v>
      </c>
      <c r="R895" s="164" t="str">
        <f t="shared" si="266"/>
        <v>280-2.50210880823725i</v>
      </c>
      <c r="S895" s="164" t="str">
        <f t="shared" si="267"/>
        <v>-8256.95906718289i</v>
      </c>
      <c r="T895" s="164" t="str">
        <f t="shared" si="276"/>
        <v>279.509155628993-11.9768555695766i</v>
      </c>
      <c r="U895" s="164" t="str">
        <f t="shared" si="268"/>
        <v>-0.496256464302127+0.0212643910895876i</v>
      </c>
    </row>
    <row r="896" spans="2:21" x14ac:dyDescent="0.2">
      <c r="B896" s="164">
        <f t="shared" si="277"/>
        <v>5.2899999999999086</v>
      </c>
      <c r="C896" s="164">
        <f t="shared" si="278"/>
        <v>194984.45997576386</v>
      </c>
      <c r="D896" s="164">
        <f t="shared" si="269"/>
        <v>194.98445997576385</v>
      </c>
      <c r="E896" s="164">
        <f t="shared" si="270"/>
        <v>-10.789273542479595</v>
      </c>
      <c r="F896" s="164">
        <f t="shared" si="271"/>
        <v>-177.97393794450113</v>
      </c>
      <c r="G896" s="164">
        <f t="shared" si="272"/>
        <v>-6.0780337583254163</v>
      </c>
      <c r="H896" s="164">
        <f t="shared" si="273"/>
        <v>177.52979474990772</v>
      </c>
      <c r="I896" s="164">
        <f t="shared" si="274"/>
        <v>-16.86730730080501</v>
      </c>
      <c r="J896" s="164">
        <f t="shared" si="275"/>
        <v>-0.44414319459340845</v>
      </c>
      <c r="K896" s="164" t="str">
        <f t="shared" si="261"/>
        <v>1+0.0564291881358539i</v>
      </c>
      <c r="L896" s="164" t="str">
        <f t="shared" si="262"/>
        <v>1-0.0189986980868691i</v>
      </c>
      <c r="M896" s="164" t="str">
        <f t="shared" si="279"/>
        <v>1.00107208110868+0.0374304900489848i</v>
      </c>
      <c r="N896" s="164" t="str">
        <f t="shared" si="263"/>
        <v>1+421.14625668004i</v>
      </c>
      <c r="O896" s="164" t="str">
        <f t="shared" si="264"/>
        <v>-0.00314936001391009+0.718042346035491i</v>
      </c>
      <c r="P896" s="164" t="str">
        <f t="shared" si="280"/>
        <v>-302.403995530615-0.608298834760542i</v>
      </c>
      <c r="Q896" s="164" t="str">
        <f t="shared" si="265"/>
        <v>-0.288579009424638-0.0102088287906943i</v>
      </c>
      <c r="R896" s="164" t="str">
        <f t="shared" si="266"/>
        <v>280-2.47346740555131i</v>
      </c>
      <c r="S896" s="164" t="str">
        <f t="shared" si="267"/>
        <v>-8162.44243831931i</v>
      </c>
      <c r="T896" s="164" t="str">
        <f t="shared" si="276"/>
        <v>279.501682138007-12.0576877283555i</v>
      </c>
      <c r="U896" s="164" t="str">
        <f t="shared" si="268"/>
        <v>-0.496243195440846+0.0214079051051742i</v>
      </c>
    </row>
    <row r="897" spans="2:21" x14ac:dyDescent="0.2">
      <c r="B897" s="164">
        <f t="shared" si="277"/>
        <v>5.2949999999999084</v>
      </c>
      <c r="C897" s="164">
        <f t="shared" si="278"/>
        <v>197242.27361144387</v>
      </c>
      <c r="D897" s="164">
        <f t="shared" si="269"/>
        <v>197.24227361144386</v>
      </c>
      <c r="E897" s="164">
        <f t="shared" si="270"/>
        <v>-10.994615496986327</v>
      </c>
      <c r="F897" s="164">
        <f t="shared" si="271"/>
        <v>-179.79013588524225</v>
      </c>
      <c r="G897" s="164">
        <f t="shared" si="272"/>
        <v>-6.0781602966564527</v>
      </c>
      <c r="H897" s="164">
        <f t="shared" si="273"/>
        <v>177.51286320984559</v>
      </c>
      <c r="I897" s="164">
        <f t="shared" si="274"/>
        <v>-17.07277579364278</v>
      </c>
      <c r="J897" s="164">
        <f t="shared" si="275"/>
        <v>-2.2772726753966595</v>
      </c>
      <c r="K897" s="164" t="str">
        <f t="shared" si="261"/>
        <v>1+0.0570826073387961i</v>
      </c>
      <c r="L897" s="164" t="str">
        <f t="shared" si="262"/>
        <v>1-0.0192186926423636i</v>
      </c>
      <c r="M897" s="164" t="str">
        <f t="shared" si="279"/>
        <v>1.00109705308567+0.0378639146964325i</v>
      </c>
      <c r="N897" s="164" t="str">
        <f t="shared" si="263"/>
        <v>1+426.022900495993i</v>
      </c>
      <c r="O897" s="164" t="str">
        <f t="shared" si="264"/>
        <v>-0.0265157103131599+0.726356884538078i</v>
      </c>
      <c r="P897" s="164" t="str">
        <f t="shared" si="280"/>
        <v>-309.471182456458-10.5699429317858i</v>
      </c>
      <c r="Q897" s="164" t="str">
        <f t="shared" si="265"/>
        <v>-0.282011170967837-0.0010329607159064i</v>
      </c>
      <c r="R897" s="164" t="str">
        <f t="shared" si="266"/>
        <v>280-2.44515385829082i</v>
      </c>
      <c r="S897" s="164" t="str">
        <f t="shared" si="267"/>
        <v>-8069.00773235973i</v>
      </c>
      <c r="T897" s="164" t="str">
        <f t="shared" si="276"/>
        <v>279.494034980765-12.1401061946712i</v>
      </c>
      <c r="U897" s="164" t="str">
        <f t="shared" si="268"/>
        <v>-0.496229618242609+0.0215542355414527i</v>
      </c>
    </row>
    <row r="898" spans="2:21" x14ac:dyDescent="0.2">
      <c r="B898" s="164">
        <f t="shared" si="277"/>
        <v>5.2999999999999083</v>
      </c>
      <c r="C898" s="164">
        <f t="shared" si="278"/>
        <v>199526.23149684595</v>
      </c>
      <c r="D898" s="164">
        <f t="shared" si="269"/>
        <v>199.52623149684595</v>
      </c>
      <c r="E898" s="164">
        <f t="shared" si="270"/>
        <v>-11.208872374361913</v>
      </c>
      <c r="F898" s="164">
        <f t="shared" si="271"/>
        <v>-181.6020088338077</v>
      </c>
      <c r="G898" s="164">
        <f t="shared" si="272"/>
        <v>-6.0782894238233247</v>
      </c>
      <c r="H898" s="164">
        <f t="shared" si="273"/>
        <v>177.49560285968482</v>
      </c>
      <c r="I898" s="164">
        <f t="shared" si="274"/>
        <v>-17.287161798185238</v>
      </c>
      <c r="J898" s="164">
        <f t="shared" si="275"/>
        <v>-4.1064059741228789</v>
      </c>
      <c r="K898" s="164" t="str">
        <f t="shared" si="261"/>
        <v>1+0.0577435927795115i</v>
      </c>
      <c r="L898" s="164" t="str">
        <f t="shared" si="262"/>
        <v>1-0.0194412346147509i</v>
      </c>
      <c r="M898" s="164" t="str">
        <f t="shared" si="279"/>
        <v>1.00112260673473+0.0383023581647606i</v>
      </c>
      <c r="N898" s="164" t="str">
        <f t="shared" si="263"/>
        <v>1+430.956013185956i</v>
      </c>
      <c r="O898" s="164" t="str">
        <f t="shared" si="264"/>
        <v>-0.05042633282956+0.734767700858948i</v>
      </c>
      <c r="P898" s="164" t="str">
        <f t="shared" si="280"/>
        <v>-316.702985312813-20.9967636549563i</v>
      </c>
      <c r="Q898" s="164" t="str">
        <f t="shared" si="265"/>
        <v>-0.275034134693775+0.00769204943740312i</v>
      </c>
      <c r="R898" s="164" t="str">
        <f t="shared" si="266"/>
        <v>280-2.41716441352575i</v>
      </c>
      <c r="S898" s="164" t="str">
        <f t="shared" si="267"/>
        <v>-7976.64256463501i</v>
      </c>
      <c r="T898" s="164" t="str">
        <f t="shared" si="276"/>
        <v>279.486210131522-12.2241214749131i</v>
      </c>
      <c r="U898" s="164" t="str">
        <f t="shared" si="268"/>
        <v>-0.49621572555988+0.0217034010520649i</v>
      </c>
    </row>
    <row r="899" spans="2:21" x14ac:dyDescent="0.2">
      <c r="B899" s="164">
        <f t="shared" si="277"/>
        <v>5.3049999999999082</v>
      </c>
      <c r="C899" s="164">
        <f t="shared" si="278"/>
        <v>201836.6363681136</v>
      </c>
      <c r="D899" s="164">
        <f t="shared" si="269"/>
        <v>201.8366363681136</v>
      </c>
      <c r="E899" s="164">
        <f t="shared" si="270"/>
        <v>-11.431961923845131</v>
      </c>
      <c r="F899" s="164">
        <f t="shared" si="271"/>
        <v>-183.40606200535152</v>
      </c>
      <c r="G899" s="164">
        <f t="shared" si="272"/>
        <v>-6.0784212080549915</v>
      </c>
      <c r="H899" s="164">
        <f t="shared" si="273"/>
        <v>177.47801144073236</v>
      </c>
      <c r="I899" s="164">
        <f t="shared" si="274"/>
        <v>-17.510383131900124</v>
      </c>
      <c r="J899" s="164">
        <f t="shared" si="275"/>
        <v>-5.9280505646191557</v>
      </c>
      <c r="K899" s="164" t="str">
        <f t="shared" si="261"/>
        <v>1+0.058412232070904i</v>
      </c>
      <c r="L899" s="164" t="str">
        <f t="shared" si="262"/>
        <v>1-0.0196663535017284i</v>
      </c>
      <c r="M899" s="164" t="str">
        <f t="shared" si="279"/>
        <v>1.00114875560473+0.0387458785691756i</v>
      </c>
      <c r="N899" s="164" t="str">
        <f t="shared" si="263"/>
        <v>1+435.946248628671i</v>
      </c>
      <c r="O899" s="164" t="str">
        <f t="shared" si="264"/>
        <v>-0.07489390529166+0.743275909842696i</v>
      </c>
      <c r="P899" s="164" t="str">
        <f t="shared" si="280"/>
        <v>-324.103238497277-31.9064411472075i</v>
      </c>
      <c r="Q899" s="164" t="str">
        <f t="shared" si="265"/>
        <v>-0.267691181724286+0.0159322090238881i</v>
      </c>
      <c r="R899" s="164" t="str">
        <f t="shared" si="266"/>
        <v>280-2.3894953612855i</v>
      </c>
      <c r="S899" s="164" t="str">
        <f t="shared" si="267"/>
        <v>-7885.33469224217i</v>
      </c>
      <c r="T899" s="164" t="str">
        <f t="shared" si="276"/>
        <v>279.478203471678-12.3097442724943i</v>
      </c>
      <c r="U899" s="164" t="str">
        <f t="shared" si="268"/>
        <v>-0.496201510080262+0.0218554206404598i</v>
      </c>
    </row>
    <row r="900" spans="2:21" x14ac:dyDescent="0.2">
      <c r="B900" s="164">
        <f t="shared" si="277"/>
        <v>5.3099999999999081</v>
      </c>
      <c r="C900" s="164">
        <f t="shared" si="278"/>
        <v>204173.79446690992</v>
      </c>
      <c r="D900" s="164">
        <f t="shared" si="269"/>
        <v>204.17379446690992</v>
      </c>
      <c r="E900" s="164">
        <f t="shared" si="270"/>
        <v>-11.663753580371967</v>
      </c>
      <c r="F900" s="164">
        <f t="shared" si="271"/>
        <v>-185.19888789259562</v>
      </c>
      <c r="G900" s="164">
        <f t="shared" si="272"/>
        <v>-6.0785557189783548</v>
      </c>
      <c r="H900" s="164">
        <f t="shared" si="273"/>
        <v>177.46008665146584</v>
      </c>
      <c r="I900" s="164">
        <f t="shared" si="274"/>
        <v>-17.742309299350321</v>
      </c>
      <c r="J900" s="164">
        <f t="shared" si="275"/>
        <v>-7.738801241129778</v>
      </c>
      <c r="K900" s="164" t="str">
        <f t="shared" si="261"/>
        <v>1+0.0590886138403876i</v>
      </c>
      <c r="L900" s="164" t="str">
        <f t="shared" si="262"/>
        <v>1-0.0198940791425606i</v>
      </c>
      <c r="M900" s="164" t="str">
        <f t="shared" si="279"/>
        <v>1.00117551356016+0.039194534697827i</v>
      </c>
      <c r="N900" s="164" t="str">
        <f t="shared" si="263"/>
        <v>1+440.994268274441i</v>
      </c>
      <c r="O900" s="164" t="str">
        <f t="shared" si="264"/>
        <v>-0.0999314007302401+0.751882639243203i</v>
      </c>
      <c r="P900" s="164" t="str">
        <f t="shared" si="280"/>
        <v>-331.675865722042-43.317292303429i</v>
      </c>
      <c r="Q900" s="164" t="str">
        <f t="shared" si="265"/>
        <v>-0.260029138354009+0.0236594164649412i</v>
      </c>
      <c r="R900" s="164" t="str">
        <f t="shared" si="266"/>
        <v>280-2.36214303406719i</v>
      </c>
      <c r="S900" s="164" t="str">
        <f t="shared" si="267"/>
        <v>-7795.07201242174i</v>
      </c>
      <c r="T900" s="164" t="str">
        <f t="shared" si="276"/>
        <v>279.470010787652-12.3969854887586i</v>
      </c>
      <c r="U900" s="164" t="str">
        <f t="shared" si="268"/>
        <v>-0.496186964322722+0.0220103136615034i</v>
      </c>
    </row>
    <row r="901" spans="2:21" x14ac:dyDescent="0.2">
      <c r="B901" s="164">
        <f t="shared" si="277"/>
        <v>5.314999999999908</v>
      </c>
      <c r="C901" s="164">
        <f t="shared" si="278"/>
        <v>206538.01558100944</v>
      </c>
      <c r="D901" s="164">
        <f t="shared" si="269"/>
        <v>206.53801558100943</v>
      </c>
      <c r="E901" s="164">
        <f t="shared" si="270"/>
        <v>-11.90407095592864</v>
      </c>
      <c r="F901" s="164">
        <f t="shared" si="271"/>
        <v>-186.97720386942609</v>
      </c>
      <c r="G901" s="164">
        <f t="shared" si="272"/>
        <v>-6.0786930276543769</v>
      </c>
      <c r="H901" s="164">
        <f t="shared" si="273"/>
        <v>177.44182614726395</v>
      </c>
      <c r="I901" s="164">
        <f t="shared" si="274"/>
        <v>-17.982763983583016</v>
      </c>
      <c r="J901" s="164">
        <f t="shared" si="275"/>
        <v>-9.5353777221621385</v>
      </c>
      <c r="K901" s="164" t="str">
        <f t="shared" si="261"/>
        <v>1+0.0597728277416332i</v>
      </c>
      <c r="L901" s="164" t="str">
        <f t="shared" si="262"/>
        <v>1-0.0201244417220347i</v>
      </c>
      <c r="M901" s="164" t="str">
        <f t="shared" si="279"/>
        <v>1.00120289478845+0.0396483860195985i</v>
      </c>
      <c r="N901" s="164" t="str">
        <f t="shared" si="263"/>
        <v>1+446.100741232802i</v>
      </c>
      <c r="O901" s="164" t="str">
        <f t="shared" si="264"/>
        <v>-0.12555209435681+0.760589029873132i</v>
      </c>
      <c r="P901" s="164" t="str">
        <f t="shared" si="280"/>
        <v>-339.424882094299-55.2482933260305i</v>
      </c>
      <c r="Q901" s="164" t="str">
        <f t="shared" si="265"/>
        <v>-0.252097386462113+0.0308518583556642i</v>
      </c>
      <c r="R901" s="164" t="str">
        <f t="shared" si="266"/>
        <v>280-2.33510380634945i</v>
      </c>
      <c r="S901" s="164" t="str">
        <f t="shared" si="267"/>
        <v>-7705.84256095316i</v>
      </c>
      <c r="T901" s="164" t="str">
        <f t="shared" si="276"/>
        <v>279.461627768721-12.4858562238985i</v>
      </c>
      <c r="U901" s="164" t="str">
        <f t="shared" si="268"/>
        <v>-0.496172080633759+0.0221680998231095i</v>
      </c>
    </row>
    <row r="902" spans="2:21" x14ac:dyDescent="0.2">
      <c r="B902" s="164">
        <f t="shared" si="277"/>
        <v>5.3199999999999079</v>
      </c>
      <c r="C902" s="164">
        <f t="shared" si="278"/>
        <v>208929.61308535992</v>
      </c>
      <c r="D902" s="164">
        <f t="shared" si="269"/>
        <v>208.9296130853599</v>
      </c>
      <c r="E902" s="164">
        <f t="shared" si="270"/>
        <v>-12.152695131342472</v>
      </c>
      <c r="F902" s="164">
        <f t="shared" si="271"/>
        <v>-188.73788628135051</v>
      </c>
      <c r="G902" s="164">
        <f t="shared" si="272"/>
        <v>-6.0788332066153536</v>
      </c>
      <c r="H902" s="164">
        <f t="shared" si="273"/>
        <v>177.42322754013301</v>
      </c>
      <c r="I902" s="164">
        <f t="shared" si="274"/>
        <v>-18.231528337957826</v>
      </c>
      <c r="J902" s="164">
        <f t="shared" si="275"/>
        <v>-11.314658741217499</v>
      </c>
      <c r="K902" s="164" t="str">
        <f t="shared" si="261"/>
        <v>1+0.0604649644664522i</v>
      </c>
      <c r="L902" s="164" t="str">
        <f t="shared" si="262"/>
        <v>1-0.020357471774461i</v>
      </c>
      <c r="M902" s="164" t="str">
        <f t="shared" si="279"/>
        <v>1.00123091380747+0.0401074926919912i</v>
      </c>
      <c r="N902" s="164" t="str">
        <f t="shared" si="263"/>
        <v>1+451.266344361214i</v>
      </c>
      <c r="O902" s="164" t="str">
        <f t="shared" si="264"/>
        <v>-0.15176957060225+0.769396235755128i</v>
      </c>
      <c r="P902" s="164" t="str">
        <f t="shared" si="280"/>
        <v>-347.354396245098-67.7191030751934i</v>
      </c>
      <c r="Q902" s="164" t="str">
        <f t="shared" si="265"/>
        <v>-0.243946836432111+0.0374942128882933i</v>
      </c>
      <c r="R902" s="164" t="str">
        <f t="shared" si="266"/>
        <v>280-2.30837409411195i</v>
      </c>
      <c r="S902" s="164" t="str">
        <f t="shared" si="267"/>
        <v>-7617.63451056941i</v>
      </c>
      <c r="T902" s="164" t="str">
        <f t="shared" si="276"/>
        <v>279.453050004804-12.5763677778785i</v>
      </c>
      <c r="U902" s="164" t="str">
        <f t="shared" si="268"/>
        <v>-0.496156851183462+0.0223287991878782i</v>
      </c>
    </row>
    <row r="903" spans="2:21" x14ac:dyDescent="0.2">
      <c r="B903" s="164">
        <f t="shared" si="277"/>
        <v>5.3249999999999078</v>
      </c>
      <c r="C903" s="164">
        <f t="shared" si="278"/>
        <v>211348.90398362014</v>
      </c>
      <c r="D903" s="164">
        <f t="shared" si="269"/>
        <v>211.34890398362015</v>
      </c>
      <c r="E903" s="164">
        <f t="shared" si="270"/>
        <v>-12.409368622303852</v>
      </c>
      <c r="F903" s="164">
        <f t="shared" si="271"/>
        <v>-190.47800020188672</v>
      </c>
      <c r="G903" s="164">
        <f t="shared" si="272"/>
        <v>-6.0789763299027966</v>
      </c>
      <c r="H903" s="164">
        <f t="shared" si="273"/>
        <v>177.4042883984288</v>
      </c>
      <c r="I903" s="164">
        <f t="shared" si="274"/>
        <v>-18.488344952206649</v>
      </c>
      <c r="J903" s="164">
        <f t="shared" si="275"/>
        <v>-13.073711803457911</v>
      </c>
      <c r="K903" s="164" t="str">
        <f t="shared" si="261"/>
        <v>1+0.0611651157568179i</v>
      </c>
      <c r="L903" s="164" t="str">
        <f t="shared" si="262"/>
        <v>1-0.0205932001877205i</v>
      </c>
      <c r="M903" s="164" t="str">
        <f t="shared" si="279"/>
        <v>1.00125958547329+0.0405719155690974i</v>
      </c>
      <c r="N903" s="164" t="str">
        <f t="shared" si="263"/>
        <v>1+456.491762354777i</v>
      </c>
      <c r="O903" s="164" t="str">
        <f t="shared" si="264"/>
        <v>-0.1785977303195+0.778305424274793i</v>
      </c>
      <c r="P903" s="164" t="str">
        <f t="shared" si="280"/>
        <v>-355.468612507802-80.750087241837i</v>
      </c>
      <c r="Q903" s="164" t="str">
        <f t="shared" si="265"/>
        <v>-0.235628904878352+0.0435776608301567i</v>
      </c>
      <c r="R903" s="164" t="str">
        <f t="shared" si="266"/>
        <v>280-2.28195035436027i</v>
      </c>
      <c r="S903" s="164" t="str">
        <f t="shared" si="267"/>
        <v>-7530.4361693889i</v>
      </c>
      <c r="T903" s="164" t="str">
        <f t="shared" si="276"/>
        <v>279.444272984192-12.6685316513677i</v>
      </c>
      <c r="U903" s="164" t="str">
        <f t="shared" si="268"/>
        <v>-0.496141267961488+0.022492432174752i</v>
      </c>
    </row>
    <row r="904" spans="2:21" x14ac:dyDescent="0.2">
      <c r="B904" s="164">
        <f t="shared" si="277"/>
        <v>5.3299999999999077</v>
      </c>
      <c r="C904" s="164">
        <f t="shared" si="278"/>
        <v>213796.20895017814</v>
      </c>
      <c r="D904" s="164">
        <f t="shared" si="269"/>
        <v>213.79620895017814</v>
      </c>
      <c r="E904" s="164">
        <f t="shared" si="270"/>
        <v>-12.673799873839048</v>
      </c>
      <c r="F904" s="164">
        <f t="shared" si="271"/>
        <v>-192.19482424774912</v>
      </c>
      <c r="G904" s="164">
        <f t="shared" si="272"/>
        <v>-6.0791224731061124</v>
      </c>
      <c r="H904" s="164">
        <f t="shared" si="273"/>
        <v>177.38500624657402</v>
      </c>
      <c r="I904" s="164">
        <f t="shared" si="274"/>
        <v>-18.752922346945162</v>
      </c>
      <c r="J904" s="164">
        <f t="shared" si="275"/>
        <v>-14.809818001175103</v>
      </c>
      <c r="K904" s="164" t="str">
        <f t="shared" si="261"/>
        <v>1+0.0618733744170254i</v>
      </c>
      <c r="L904" s="164" t="str">
        <f t="shared" si="262"/>
        <v>1-0.0208316582073592i</v>
      </c>
      <c r="M904" s="164" t="str">
        <f t="shared" si="279"/>
        <v>1.00128892498799+0.0410417162096662i</v>
      </c>
      <c r="N904" s="164" t="str">
        <f t="shared" si="263"/>
        <v>1+461.777687836984i</v>
      </c>
      <c r="O904" s="164" t="str">
        <f t="shared" si="264"/>
        <v>-0.20605079815394+0.787317776335414i</v>
      </c>
      <c r="P904" s="164" t="str">
        <f t="shared" si="280"/>
        <v>-363.771833147277-94.3623433721561i</v>
      </c>
      <c r="Q904" s="164" t="str">
        <f t="shared" si="265"/>
        <v>-0.227194536636981+0.0490997151947874i</v>
      </c>
      <c r="R904" s="164" t="str">
        <f t="shared" si="266"/>
        <v>280-2.25582908465634i</v>
      </c>
      <c r="S904" s="164" t="str">
        <f t="shared" si="267"/>
        <v>-7444.23597936591i</v>
      </c>
      <c r="T904" s="164" t="str">
        <f t="shared" si="276"/>
        <v>279.435292091236-12.7623595466788i</v>
      </c>
      <c r="U904" s="164" t="str">
        <f t="shared" si="268"/>
        <v>-0.49612532277295+0.0226590195606829i</v>
      </c>
    </row>
    <row r="905" spans="2:21" x14ac:dyDescent="0.2">
      <c r="B905" s="164">
        <f t="shared" si="277"/>
        <v>5.3349999999999076</v>
      </c>
      <c r="C905" s="164">
        <f t="shared" si="278"/>
        <v>216271.85237265643</v>
      </c>
      <c r="D905" s="164">
        <f t="shared" si="269"/>
        <v>216.27185237265644</v>
      </c>
      <c r="E905" s="164">
        <f t="shared" si="270"/>
        <v>-12.945668126699415</v>
      </c>
      <c r="F905" s="164">
        <f t="shared" si="271"/>
        <v>-193.88587007619779</v>
      </c>
      <c r="G905" s="164">
        <f t="shared" si="272"/>
        <v>-6.0792717134019911</v>
      </c>
      <c r="H905" s="164">
        <f t="shared" si="273"/>
        <v>177.36537856477113</v>
      </c>
      <c r="I905" s="164">
        <f t="shared" si="274"/>
        <v>-19.024939840101407</v>
      </c>
      <c r="J905" s="164">
        <f t="shared" si="275"/>
        <v>-16.520491511426656</v>
      </c>
      <c r="K905" s="164" t="str">
        <f t="shared" si="261"/>
        <v>1+0.0625898343259929i</v>
      </c>
      <c r="L905" s="164" t="str">
        <f t="shared" si="262"/>
        <v>1-0.0210728774407291i</v>
      </c>
      <c r="M905" s="164" t="str">
        <f t="shared" si="279"/>
        <v>1.00131894790779+0.0415169568852638i</v>
      </c>
      <c r="N905" s="164" t="str">
        <f t="shared" si="263"/>
        <v>1+467.124821451534i</v>
      </c>
      <c r="O905" s="164" t="str">
        <f t="shared" si="264"/>
        <v>-0.23414333008554+0.796434486514495i</v>
      </c>
      <c r="P905" s="164" t="str">
        <f t="shared" si="280"/>
        <v>-372.268460641013-108.577726773761i</v>
      </c>
      <c r="Q905" s="164" t="str">
        <f t="shared" si="265"/>
        <v>-0.21869330526585+0.054063889161988i</v>
      </c>
      <c r="R905" s="164" t="str">
        <f t="shared" si="266"/>
        <v>280-2.23000682265416i</v>
      </c>
      <c r="S905" s="164" t="str">
        <f t="shared" si="267"/>
        <v>-7359.02251475871i</v>
      </c>
      <c r="T905" s="164" t="str">
        <f t="shared" si="276"/>
        <v>279.42610260398-12.8578633687136i</v>
      </c>
      <c r="U905" s="164" t="str">
        <f t="shared" si="268"/>
        <v>-0.496109007234218+0.0228285824823113i</v>
      </c>
    </row>
    <row r="906" spans="2:21" x14ac:dyDescent="0.2">
      <c r="B906" s="164">
        <f t="shared" si="277"/>
        <v>5.3399999999999075</v>
      </c>
      <c r="C906" s="164">
        <f t="shared" si="278"/>
        <v>218776.16239490872</v>
      </c>
      <c r="D906" s="164">
        <f t="shared" si="269"/>
        <v>218.77616239490871</v>
      </c>
      <c r="E906" s="164">
        <f t="shared" si="270"/>
        <v>-13.224628497165831</v>
      </c>
      <c r="F906" s="164">
        <f t="shared" si="271"/>
        <v>-195.54889641864827</v>
      </c>
      <c r="G906" s="164">
        <f t="shared" si="272"/>
        <v>-6.0794241295947407</v>
      </c>
      <c r="H906" s="164">
        <f t="shared" si="273"/>
        <v>177.3454027887114</v>
      </c>
      <c r="I906" s="164">
        <f t="shared" si="274"/>
        <v>-19.304052626760573</v>
      </c>
      <c r="J906" s="164">
        <f t="shared" si="275"/>
        <v>-18.203493629936872</v>
      </c>
      <c r="K906" s="164" t="str">
        <f t="shared" si="261"/>
        <v>1+0.0633145904497052i</v>
      </c>
      <c r="L906" s="164" t="str">
        <f t="shared" si="262"/>
        <v>1-0.0213168898611785i</v>
      </c>
      <c r="M906" s="164" t="str">
        <f t="shared" si="279"/>
        <v>1.00134967015122+0.0419977005885267i</v>
      </c>
      <c r="N906" s="164" t="str">
        <f t="shared" si="263"/>
        <v>1+472.533871955195i</v>
      </c>
      <c r="O906" s="164" t="str">
        <f t="shared" si="264"/>
        <v>-0.26289022114657+0.805656763222094i</v>
      </c>
      <c r="P906" s="164" t="str">
        <f t="shared" si="280"/>
        <v>-380.963000013372-123.418877334324i</v>
      </c>
      <c r="Q906" s="164" t="str">
        <f t="shared" si="265"/>
        <v>-0.210172619350336+0.0584792281940965i</v>
      </c>
      <c r="R906" s="164" t="str">
        <f t="shared" si="266"/>
        <v>280-2.20448014564086i</v>
      </c>
      <c r="S906" s="164" t="str">
        <f t="shared" si="267"/>
        <v>-7274.78448061481i</v>
      </c>
      <c r="T906" s="164" t="str">
        <f t="shared" si="276"/>
        <v>279.416699691738-12.955055225914i</v>
      </c>
      <c r="U906" s="164" t="str">
        <f t="shared" si="268"/>
        <v>-0.496092312768619+0.023001142437654i</v>
      </c>
    </row>
    <row r="907" spans="2:21" x14ac:dyDescent="0.2">
      <c r="B907" s="164">
        <f t="shared" si="277"/>
        <v>5.3449999999999074</v>
      </c>
      <c r="C907" s="164">
        <f t="shared" si="278"/>
        <v>221309.47096051669</v>
      </c>
      <c r="D907" s="164">
        <f t="shared" si="269"/>
        <v>221.30947096051668</v>
      </c>
      <c r="E907" s="164">
        <f t="shared" si="270"/>
        <v>-13.510317117848382</v>
      </c>
      <c r="F907" s="164">
        <f t="shared" si="271"/>
        <v>-197.18191772097552</v>
      </c>
      <c r="G907" s="164">
        <f t="shared" si="272"/>
        <v>-6.0795798021573937</v>
      </c>
      <c r="H907" s="164">
        <f t="shared" si="273"/>
        <v>177.32507630927893</v>
      </c>
      <c r="I907" s="164">
        <f t="shared" si="274"/>
        <v>-19.589896920005778</v>
      </c>
      <c r="J907" s="164">
        <f t="shared" si="275"/>
        <v>-19.856841411696593</v>
      </c>
      <c r="K907" s="164" t="str">
        <f t="shared" si="261"/>
        <v>1+0.0640477388538018i</v>
      </c>
      <c r="L907" s="164" t="str">
        <f t="shared" si="262"/>
        <v>1-0.0215637278122893i</v>
      </c>
      <c r="M907" s="164" t="str">
        <f t="shared" si="279"/>
        <v>1.00138110800764+0.0424840110415125i</v>
      </c>
      <c r="N907" s="164" t="str">
        <f t="shared" si="263"/>
        <v>1+478.005556311753i</v>
      </c>
      <c r="O907" s="164" t="str">
        <f t="shared" si="264"/>
        <v>-0.29230671331918+0.814985828861002i</v>
      </c>
      <c r="P907" s="164" t="str">
        <f t="shared" si="280"/>
        <v>-389.860061224218-138.909247284934i</v>
      </c>
      <c r="Q907" s="164" t="str">
        <f t="shared" si="265"/>
        <v>-0.201677053966838+0.0623597363749303i</v>
      </c>
      <c r="R907" s="164" t="str">
        <f t="shared" si="266"/>
        <v>280-2.17924567008305i</v>
      </c>
      <c r="S907" s="164" t="str">
        <f t="shared" si="267"/>
        <v>-7191.51071127405i</v>
      </c>
      <c r="T907" s="164" t="str">
        <f t="shared" si="276"/>
        <v>279.407078412623-13.0539474312187i</v>
      </c>
      <c r="U907" s="164" t="str">
        <f t="shared" si="268"/>
        <v>-0.496075230602044+0.0231767212878033i</v>
      </c>
    </row>
    <row r="908" spans="2:21" x14ac:dyDescent="0.2">
      <c r="B908" s="164">
        <f t="shared" si="277"/>
        <v>5.3499999999999073</v>
      </c>
      <c r="C908" s="164">
        <f t="shared" si="278"/>
        <v>223872.11385678634</v>
      </c>
      <c r="D908" s="164">
        <f t="shared" si="269"/>
        <v>223.87211385678634</v>
      </c>
      <c r="E908" s="164">
        <f t="shared" si="270"/>
        <v>-13.802356199919711</v>
      </c>
      <c r="F908" s="164">
        <f t="shared" si="271"/>
        <v>-198.78320765084044</v>
      </c>
      <c r="G908" s="164">
        <f t="shared" si="272"/>
        <v>-6.0797388132734547</v>
      </c>
      <c r="H908" s="164">
        <f t="shared" si="273"/>
        <v>177.30439647225072</v>
      </c>
      <c r="I908" s="164">
        <f t="shared" si="274"/>
        <v>-19.882095013193165</v>
      </c>
      <c r="J908" s="164">
        <f t="shared" si="275"/>
        <v>-21.478811178589723</v>
      </c>
      <c r="K908" s="164" t="str">
        <f t="shared" si="261"/>
        <v>1+0.0647893767163093i</v>
      </c>
      <c r="L908" s="164" t="str">
        <f t="shared" si="262"/>
        <v>1-0.0218134240121646i</v>
      </c>
      <c r="M908" s="164" t="str">
        <f t="shared" si="279"/>
        <v>1.0014132781458+0.0429759527041447i</v>
      </c>
      <c r="N908" s="164" t="str">
        <f t="shared" si="263"/>
        <v>1+483.540599787042i</v>
      </c>
      <c r="O908" s="164" t="str">
        <f t="shared" si="264"/>
        <v>-0.32240840361689+0.824422919988763i</v>
      </c>
      <c r="P908" s="164" t="str">
        <f t="shared" si="280"/>
        <v>-398.964361613168-155.073129941305i</v>
      </c>
      <c r="Q908" s="164" t="str">
        <f t="shared" si="265"/>
        <v>-0.193247818451096+0.0657237287324385i</v>
      </c>
      <c r="R908" s="164" t="str">
        <f t="shared" si="266"/>
        <v>280-2.15430005117833i</v>
      </c>
      <c r="S908" s="164" t="str">
        <f t="shared" si="267"/>
        <v>-7109.19016888848i</v>
      </c>
      <c r="T908" s="164" t="str">
        <f t="shared" si="276"/>
        <v>279.397233711023-13.1545525030244i</v>
      </c>
      <c r="U908" s="164" t="str">
        <f t="shared" si="268"/>
        <v>-0.496057751758472+0.0233553412586333i</v>
      </c>
    </row>
    <row r="909" spans="2:21" x14ac:dyDescent="0.2">
      <c r="B909" s="164">
        <f t="shared" si="277"/>
        <v>5.3549999999999072</v>
      </c>
      <c r="C909" s="164">
        <f t="shared" si="278"/>
        <v>226464.43075925778</v>
      </c>
      <c r="D909" s="164">
        <f t="shared" si="269"/>
        <v>226.46443075925779</v>
      </c>
      <c r="E909" s="164">
        <f t="shared" si="270"/>
        <v>-14.100358895214002</v>
      </c>
      <c r="F909" s="164">
        <f t="shared" si="271"/>
        <v>-200.35129788757328</v>
      </c>
      <c r="G909" s="164">
        <f t="shared" si="272"/>
        <v>-6.0799012468800342</v>
      </c>
      <c r="H909" s="164">
        <f t="shared" si="273"/>
        <v>177.28336057799194</v>
      </c>
      <c r="I909" s="164">
        <f t="shared" si="274"/>
        <v>-20.180260142094035</v>
      </c>
      <c r="J909" s="164">
        <f t="shared" si="275"/>
        <v>-23.067937309581339</v>
      </c>
      <c r="K909" s="164" t="str">
        <f t="shared" si="261"/>
        <v>1+0.0655396023405232i</v>
      </c>
      <c r="L909" s="164" t="str">
        <f t="shared" si="262"/>
        <v>1-0.0220660115577652i</v>
      </c>
      <c r="M909" s="164" t="str">
        <f t="shared" si="279"/>
        <v>1.00144619762274+0.043473590782758i</v>
      </c>
      <c r="N909" s="164" t="str">
        <f t="shared" si="263"/>
        <v>1+489.13973604508i</v>
      </c>
      <c r="O909" s="164" t="str">
        <f t="shared" si="264"/>
        <v>-0.35321125235433+0.833969287481585i</v>
      </c>
      <c r="P909" s="164" t="str">
        <f t="shared" si="280"/>
        <v>-408.2807284008-171.935689457268i</v>
      </c>
      <c r="Q909" s="164" t="str">
        <f t="shared" si="265"/>
        <v>-0.184922363812492+0.0685931408863942i</v>
      </c>
      <c r="R909" s="164" t="str">
        <f t="shared" si="266"/>
        <v>280-2.12963998241194i</v>
      </c>
      <c r="S909" s="164" t="str">
        <f t="shared" si="267"/>
        <v>-7027.8119419594i</v>
      </c>
      <c r="T909" s="164" t="str">
        <f t="shared" si="276"/>
        <v>279.387160415007-13.2568831661512i</v>
      </c>
      <c r="U909" s="164" t="str">
        <f t="shared" si="268"/>
        <v>-0.496039867055363+0.0235370249425138i</v>
      </c>
    </row>
    <row r="910" spans="2:21" x14ac:dyDescent="0.2">
      <c r="B910" s="164">
        <f t="shared" si="277"/>
        <v>5.3599999999999071</v>
      </c>
      <c r="C910" s="164">
        <f t="shared" si="278"/>
        <v>229086.76527672855</v>
      </c>
      <c r="D910" s="164">
        <f t="shared" si="269"/>
        <v>229.08676527672856</v>
      </c>
      <c r="E910" s="164">
        <f t="shared" si="270"/>
        <v>-14.403933857981762</v>
      </c>
      <c r="F910" s="164">
        <f t="shared" si="271"/>
        <v>-201.88497272605107</v>
      </c>
      <c r="G910" s="164">
        <f t="shared" si="272"/>
        <v>-6.0800671887113422</v>
      </c>
      <c r="H910" s="164">
        <f t="shared" si="273"/>
        <v>177.2619658811476</v>
      </c>
      <c r="I910" s="164">
        <f t="shared" si="274"/>
        <v>-20.484001046693106</v>
      </c>
      <c r="J910" s="164">
        <f t="shared" si="275"/>
        <v>-24.623006844903472</v>
      </c>
      <c r="K910" s="164" t="str">
        <f t="shared" si="261"/>
        <v>1+0.0662985151680372i</v>
      </c>
      <c r="L910" s="164" t="str">
        <f t="shared" si="262"/>
        <v>1-0.0223215239292968i</v>
      </c>
      <c r="M910" s="164" t="str">
        <f t="shared" si="279"/>
        <v>1.0014798838928+0.0439769912387404i</v>
      </c>
      <c r="N910" s="164" t="str">
        <f t="shared" si="263"/>
        <v>1+494.803707245313i</v>
      </c>
      <c r="O910" s="164" t="str">
        <f t="shared" si="264"/>
        <v>-0.38473159160965+0.843626196700138i</v>
      </c>
      <c r="P910" s="164" t="str">
        <f t="shared" si="280"/>
        <v>-417.814101248102-189.522991626144i</v>
      </c>
      <c r="Q910" s="164" t="str">
        <f t="shared" si="265"/>
        <v>-0.176734126246667+0.0709928251436373i</v>
      </c>
      <c r="R910" s="164" t="str">
        <f t="shared" si="266"/>
        <v>280-2.10526219511848i</v>
      </c>
      <c r="S910" s="164" t="str">
        <f t="shared" si="267"/>
        <v>-6947.36524389097i</v>
      </c>
      <c r="T910" s="164" t="str">
        <f t="shared" si="276"/>
        <v>279.376853233692-13.3609523528104i</v>
      </c>
      <c r="U910" s="164" t="str">
        <f t="shared" si="268"/>
        <v>-0.496021567098981+0.0237217953000288i</v>
      </c>
    </row>
    <row r="911" spans="2:21" x14ac:dyDescent="0.2">
      <c r="B911" s="164">
        <f t="shared" si="277"/>
        <v>5.364999999999907</v>
      </c>
      <c r="C911" s="164">
        <f t="shared" si="278"/>
        <v>231739.46499679852</v>
      </c>
      <c r="D911" s="164">
        <f t="shared" si="269"/>
        <v>231.73946499679852</v>
      </c>
      <c r="E911" s="164">
        <f t="shared" si="270"/>
        <v>-14.71268942905613</v>
      </c>
      <c r="F911" s="164">
        <f t="shared" si="271"/>
        <v>-203.38326010166475</v>
      </c>
      <c r="G911" s="164">
        <f t="shared" si="272"/>
        <v>-6.0802367263434167</v>
      </c>
      <c r="H911" s="164">
        <f t="shared" si="273"/>
        <v>177.2402095903291</v>
      </c>
      <c r="I911" s="164">
        <f t="shared" si="274"/>
        <v>-20.792926155399549</v>
      </c>
      <c r="J911" s="164">
        <f t="shared" si="275"/>
        <v>-26.143050511335645</v>
      </c>
      <c r="K911" s="164" t="str">
        <f t="shared" si="261"/>
        <v>1+0.0670662157919246i</v>
      </c>
      <c r="L911" s="164" t="str">
        <f t="shared" si="262"/>
        <v>1-0.0225799949946473i</v>
      </c>
      <c r="M911" s="164" t="str">
        <f t="shared" si="279"/>
        <v>1.00151435481689+0.0444862207972773i</v>
      </c>
      <c r="N911" s="164" t="str">
        <f t="shared" si="263"/>
        <v>1+500.533264140988i</v>
      </c>
      <c r="O911" s="164" t="str">
        <f t="shared" si="264"/>
        <v>-0.41698613388392+0.853394927657279i</v>
      </c>
      <c r="P911" s="164" t="str">
        <f t="shared" si="280"/>
        <v>-427.569534875544-207.862035766792i</v>
      </c>
      <c r="Q911" s="164" t="str">
        <f t="shared" si="265"/>
        <v>-0.168712397576466+0.0729498585995849i</v>
      </c>
      <c r="R911" s="164" t="str">
        <f t="shared" si="266"/>
        <v>280-2.08116345804863i</v>
      </c>
      <c r="S911" s="164" t="str">
        <f t="shared" si="267"/>
        <v>-6867.83941156049i</v>
      </c>
      <c r="T911" s="164" t="str">
        <f t="shared" si="276"/>
        <v>279.366306754538-13.4667732035762i</v>
      </c>
      <c r="U911" s="164" t="str">
        <f t="shared" si="268"/>
        <v>-0.496002842279596+0.0239096756617018i</v>
      </c>
    </row>
    <row r="912" spans="2:21" x14ac:dyDescent="0.2">
      <c r="B912" s="164">
        <f t="shared" si="277"/>
        <v>5.3699999999999068</v>
      </c>
      <c r="C912" s="164">
        <f t="shared" si="278"/>
        <v>234422.88153194229</v>
      </c>
      <c r="D912" s="164">
        <f t="shared" si="269"/>
        <v>234.42288153194229</v>
      </c>
      <c r="E912" s="164">
        <f t="shared" si="270"/>
        <v>-15.026237388195099</v>
      </c>
      <c r="F912" s="164">
        <f t="shared" si="271"/>
        <v>-204.84541968098173</v>
      </c>
      <c r="G912" s="164">
        <f t="shared" si="272"/>
        <v>-6.0804099492397761</v>
      </c>
      <c r="H912" s="164">
        <f t="shared" si="273"/>
        <v>177.21808886779687</v>
      </c>
      <c r="I912" s="164">
        <f t="shared" si="274"/>
        <v>-21.106647337434875</v>
      </c>
      <c r="J912" s="164">
        <f t="shared" si="275"/>
        <v>-27.627330813184869</v>
      </c>
      <c r="K912" s="164" t="str">
        <f t="shared" si="261"/>
        <v>1+0.0678428059700717i</v>
      </c>
      <c r="L912" s="164" t="str">
        <f t="shared" si="262"/>
        <v>1-0.0228414590138765i</v>
      </c>
      <c r="M912" s="164" t="str">
        <f t="shared" si="279"/>
        <v>1.00154962867195+0.0450013469561952i</v>
      </c>
      <c r="N912" s="164" t="str">
        <f t="shared" si="263"/>
        <v>1+506.329166178666i</v>
      </c>
      <c r="O912" s="164" t="str">
        <f t="shared" si="264"/>
        <v>-0.44999198096243+0.863276775187716i</v>
      </c>
      <c r="P912" s="164" t="str">
        <f t="shared" si="280"/>
        <v>-437.552201743166-226.980787732606i</v>
      </c>
      <c r="Q912" s="164" t="str">
        <f t="shared" si="265"/>
        <v>-0.160882309270988+0.0744928843827412i</v>
      </c>
      <c r="R912" s="164" t="str">
        <f t="shared" si="266"/>
        <v>280-2.05734057694091i</v>
      </c>
      <c r="S912" s="164" t="str">
        <f t="shared" si="267"/>
        <v>-6789.22390390501i</v>
      </c>
      <c r="T912" s="164" t="str">
        <f t="shared" si="276"/>
        <v>279.355515440589-13.5743590683584i</v>
      </c>
      <c r="U912" s="164" t="str">
        <f t="shared" si="268"/>
        <v>-0.495983682766579+0.0241006897297224i</v>
      </c>
    </row>
    <row r="913" spans="2:21" x14ac:dyDescent="0.2">
      <c r="B913" s="164">
        <f t="shared" si="277"/>
        <v>5.3749999999999067</v>
      </c>
      <c r="C913" s="164">
        <f t="shared" si="278"/>
        <v>237137.37056611502</v>
      </c>
      <c r="D913" s="164">
        <f t="shared" si="269"/>
        <v>237.13737056611501</v>
      </c>
      <c r="E913" s="164">
        <f t="shared" si="270"/>
        <v>-15.344196242122885</v>
      </c>
      <c r="F913" s="164">
        <f t="shared" si="271"/>
        <v>-206.27092866636502</v>
      </c>
      <c r="G913" s="164">
        <f t="shared" si="272"/>
        <v>-6.0805869487976159</v>
      </c>
      <c r="H913" s="164">
        <f t="shared" si="273"/>
        <v>177.19560082913875</v>
      </c>
      <c r="I913" s="164">
        <f t="shared" si="274"/>
        <v>-21.4247831909205</v>
      </c>
      <c r="J913" s="164">
        <f t="shared" si="275"/>
        <v>-29.075327837226268</v>
      </c>
      <c r="K913" s="164" t="str">
        <f t="shared" si="261"/>
        <v>1+0.0686283886386653i</v>
      </c>
      <c r="L913" s="164" t="str">
        <f t="shared" si="262"/>
        <v>1-0.0231059506437571i</v>
      </c>
      <c r="M913" s="164" t="str">
        <f t="shared" si="279"/>
        <v>1.00158572416065+0.0455224379949082i</v>
      </c>
      <c r="N913" s="164" t="str">
        <f t="shared" si="263"/>
        <v>1+512.192181598885i</v>
      </c>
      <c r="O913" s="164" t="str">
        <f t="shared" si="264"/>
        <v>-0.48376663298215+0.873273049119635i</v>
      </c>
      <c r="P913" s="164" t="str">
        <f t="shared" si="280"/>
        <v>-447.767394793078-246.908214082755i</v>
      </c>
      <c r="Q913" s="164" t="str">
        <f t="shared" si="265"/>
        <v>-0.15326491397453+0.0756515023622277i</v>
      </c>
      <c r="R913" s="164" t="str">
        <f t="shared" si="266"/>
        <v>280-2.03379039409823i</v>
      </c>
      <c r="S913" s="164" t="str">
        <f t="shared" si="267"/>
        <v>-6711.50830052418i</v>
      </c>
      <c r="T913" s="164" t="str">
        <f t="shared" si="276"/>
        <v>279.34447362766-13.6837235073767i</v>
      </c>
      <c r="U913" s="164" t="str">
        <f t="shared" si="268"/>
        <v>-0.495964078503415+0.0242948615796766i</v>
      </c>
    </row>
    <row r="914" spans="2:21" x14ac:dyDescent="0.2">
      <c r="B914" s="164">
        <f t="shared" si="277"/>
        <v>5.3799999999999066</v>
      </c>
      <c r="C914" s="164">
        <f t="shared" si="278"/>
        <v>239883.29190189793</v>
      </c>
      <c r="D914" s="164">
        <f t="shared" si="269"/>
        <v>239.88329190189793</v>
      </c>
      <c r="E914" s="164">
        <f t="shared" si="270"/>
        <v>-15.666194035349294</v>
      </c>
      <c r="F914" s="164">
        <f t="shared" si="271"/>
        <v>-207.659465938545</v>
      </c>
      <c r="G914" s="164">
        <f t="shared" si="272"/>
        <v>-6.0807678183958025</v>
      </c>
      <c r="H914" s="164">
        <f t="shared" si="273"/>
        <v>177.17274254294398</v>
      </c>
      <c r="I914" s="164">
        <f t="shared" si="274"/>
        <v>-21.746961853745098</v>
      </c>
      <c r="J914" s="164">
        <f t="shared" si="275"/>
        <v>-30.486723395601018</v>
      </c>
      <c r="K914" s="164" t="str">
        <f t="shared" si="261"/>
        <v>1+0.0694230679258373i</v>
      </c>
      <c r="L914" s="164" t="str">
        <f t="shared" si="262"/>
        <v>1-0.0233735049423679i</v>
      </c>
      <c r="M914" s="164" t="str">
        <f t="shared" si="279"/>
        <v>1.00162266042128+0.0460495629834694i</v>
      </c>
      <c r="N914" s="164" t="str">
        <f t="shared" si="263"/>
        <v>1+518.123087537986i</v>
      </c>
      <c r="O914" s="164" t="str">
        <f t="shared" si="264"/>
        <v>-0.51832799771063+0.883385074448318i</v>
      </c>
      <c r="P914" s="164" t="str">
        <f t="shared" si="280"/>
        <v>-458.220530255847-267.674317456765i</v>
      </c>
      <c r="Q914" s="164" t="str">
        <f t="shared" si="265"/>
        <v>-0.145877347117325+0.0764557208272011i</v>
      </c>
      <c r="R914" s="164" t="str">
        <f t="shared" si="266"/>
        <v>280-2.01050978796936i</v>
      </c>
      <c r="S914" s="164" t="str">
        <f t="shared" si="267"/>
        <v>-6634.68230029887i</v>
      </c>
      <c r="T914" s="164" t="str">
        <f t="shared" si="276"/>
        <v>279.333175521442-13.7948802921351i</v>
      </c>
      <c r="U914" s="164" t="str">
        <f t="shared" si="268"/>
        <v>-0.495944019202558+0.0244922156622763i</v>
      </c>
    </row>
    <row r="915" spans="2:21" x14ac:dyDescent="0.2">
      <c r="B915" s="164">
        <f t="shared" si="277"/>
        <v>5.3849999999999065</v>
      </c>
      <c r="C915" s="164">
        <f t="shared" si="278"/>
        <v>242661.00950818943</v>
      </c>
      <c r="D915" s="164">
        <f t="shared" si="269"/>
        <v>242.66100950818944</v>
      </c>
      <c r="E915" s="164">
        <f t="shared" si="270"/>
        <v>-15.991870687569028</v>
      </c>
      <c r="F915" s="164">
        <f t="shared" si="271"/>
        <v>-209.01089511533112</v>
      </c>
      <c r="G915" s="164">
        <f t="shared" si="272"/>
        <v>-6.0809526534429033</v>
      </c>
      <c r="H915" s="164">
        <f t="shared" si="273"/>
        <v>177.14951103047304</v>
      </c>
      <c r="I915" s="164">
        <f t="shared" si="274"/>
        <v>-22.072823341011933</v>
      </c>
      <c r="J915" s="164">
        <f t="shared" si="275"/>
        <v>-31.861384084858088</v>
      </c>
      <c r="K915" s="164" t="str">
        <f t="shared" si="261"/>
        <v>1+0.0702269491654662i</v>
      </c>
      <c r="L915" s="164" t="str">
        <f t="shared" si="262"/>
        <v>1-0.0236441573737415i</v>
      </c>
      <c r="M915" s="164" t="str">
        <f t="shared" si="279"/>
        <v>1.00166045703795+0.0465827917917247i</v>
      </c>
      <c r="N915" s="164" t="str">
        <f t="shared" si="263"/>
        <v>1+524.122670131129i</v>
      </c>
      <c r="O915" s="164" t="str">
        <f t="shared" si="264"/>
        <v>-0.55369440004096+0.893614191511768i</v>
      </c>
      <c r="P915" s="164" t="str">
        <f t="shared" si="280"/>
        <v>-468.917150522259-289.31017319461i</v>
      </c>
      <c r="Q915" s="164" t="str">
        <f t="shared" si="265"/>
        <v>-0.138733050988956+0.0769354761537118i</v>
      </c>
      <c r="R915" s="164" t="str">
        <f t="shared" si="266"/>
        <v>280-1.98749567273518i</v>
      </c>
      <c r="S915" s="164" t="str">
        <f t="shared" si="267"/>
        <v>-6558.7357200261i</v>
      </c>
      <c r="T915" s="164" t="str">
        <f t="shared" si="276"/>
        <v>279.321615194571-13.9078434063959i</v>
      </c>
      <c r="U915" s="164" t="str">
        <f t="shared" si="268"/>
        <v>-0.495923494340229+0.0246927768050892i</v>
      </c>
    </row>
    <row r="916" spans="2:21" x14ac:dyDescent="0.2">
      <c r="B916" s="164">
        <f t="shared" si="277"/>
        <v>5.3899999999999064</v>
      </c>
      <c r="C916" s="164">
        <f t="shared" si="278"/>
        <v>245470.89156845029</v>
      </c>
      <c r="D916" s="164">
        <f t="shared" si="269"/>
        <v>245.4708915684503</v>
      </c>
      <c r="E916" s="164">
        <f t="shared" si="270"/>
        <v>-16.320879875030904</v>
      </c>
      <c r="F916" s="164">
        <f t="shared" si="271"/>
        <v>-210.32524704393089</v>
      </c>
      <c r="G916" s="164">
        <f t="shared" si="272"/>
        <v>-6.0811415514272795</v>
      </c>
      <c r="H916" s="164">
        <f t="shared" si="273"/>
        <v>177.12590326532307</v>
      </c>
      <c r="I916" s="164">
        <f t="shared" si="274"/>
        <v>-22.402021426458184</v>
      </c>
      <c r="J916" s="164">
        <f t="shared" si="275"/>
        <v>-33.199343778607812</v>
      </c>
      <c r="K916" s="164" t="str">
        <f t="shared" si="261"/>
        <v>1+0.0710401389111399i</v>
      </c>
      <c r="L916" s="164" t="str">
        <f t="shared" si="262"/>
        <v>1-0.0239179438125646i</v>
      </c>
      <c r="M916" s="164" t="str">
        <f t="shared" si="279"/>
        <v>1.00169913405091+0.0471221950985753i</v>
      </c>
      <c r="N916" s="164" t="str">
        <f t="shared" si="263"/>
        <v>1+530.191724616488i</v>
      </c>
      <c r="O916" s="164" t="str">
        <f t="shared" si="264"/>
        <v>-0.58988459170775+0.903961756168374i</v>
      </c>
      <c r="P916" s="164" t="str">
        <f t="shared" si="280"/>
        <v>-479.862927081967-311.847967246056i</v>
      </c>
      <c r="Q916" s="164" t="str">
        <f t="shared" si="265"/>
        <v>-0.131842044395758+0.0771202235164084i</v>
      </c>
      <c r="R916" s="164" t="str">
        <f t="shared" si="266"/>
        <v>280-1.96474499789964i</v>
      </c>
      <c r="S916" s="164" t="str">
        <f t="shared" si="267"/>
        <v>-6483.6584930688i</v>
      </c>
      <c r="T916" s="164" t="str">
        <f t="shared" si="276"/>
        <v>279.309786583602-14.0226270471525i</v>
      </c>
      <c r="U916" s="164" t="str">
        <f t="shared" si="268"/>
        <v>-0.495902493151041+0.0248965702142654i</v>
      </c>
    </row>
    <row r="917" spans="2:21" x14ac:dyDescent="0.2">
      <c r="B917" s="164">
        <f t="shared" si="277"/>
        <v>5.3949999999999063</v>
      </c>
      <c r="C917" s="164">
        <f t="shared" si="278"/>
        <v>248313.31052950365</v>
      </c>
      <c r="D917" s="164">
        <f t="shared" si="269"/>
        <v>248.31331052950364</v>
      </c>
      <c r="E917" s="164">
        <f t="shared" si="270"/>
        <v>-16.652890483668191</v>
      </c>
      <c r="F917" s="164">
        <f t="shared" si="271"/>
        <v>-211.60270217474516</v>
      </c>
      <c r="G917" s="164">
        <f t="shared" si="272"/>
        <v>-6.0813346119672076</v>
      </c>
      <c r="H917" s="164">
        <f t="shared" si="273"/>
        <v>177.10191617308942</v>
      </c>
      <c r="I917" s="164">
        <f t="shared" si="274"/>
        <v>-22.734225095635399</v>
      </c>
      <c r="J917" s="164">
        <f t="shared" si="275"/>
        <v>-34.50078600165574</v>
      </c>
      <c r="K917" s="164" t="str">
        <f t="shared" si="261"/>
        <v>1+0.0718627449502783i</v>
      </c>
      <c r="L917" s="164" t="str">
        <f t="shared" si="262"/>
        <v>1-0.024194900548933i</v>
      </c>
      <c r="M917" s="164" t="str">
        <f t="shared" si="279"/>
        <v>1.00173871196725+0.0476678444013453i</v>
      </c>
      <c r="N917" s="164" t="str">
        <f t="shared" si="263"/>
        <v>1+536.331055440662i</v>
      </c>
      <c r="O917" s="164" t="str">
        <f t="shared" si="264"/>
        <v>-0.62691776122971+0.914429139976624i</v>
      </c>
      <c r="P917" s="164" t="str">
        <f t="shared" si="280"/>
        <v>-491.063663530589-335.321035414851i</v>
      </c>
      <c r="Q917" s="164" t="str">
        <f t="shared" si="265"/>
        <v>-0.125211222444094+0.0770385984051244i</v>
      </c>
      <c r="R917" s="164" t="str">
        <f t="shared" si="266"/>
        <v>280-1.94225474788543i</v>
      </c>
      <c r="S917" s="164" t="str">
        <f t="shared" si="267"/>
        <v>-6409.44066802191i</v>
      </c>
      <c r="T917" s="164" t="str">
        <f t="shared" si="276"/>
        <v>279.297683485946-14.1392456256002i</v>
      </c>
      <c r="U917" s="164" t="str">
        <f t="shared" si="268"/>
        <v>-0.495881004622565+0.0251036214762614i</v>
      </c>
    </row>
    <row r="918" spans="2:21" x14ac:dyDescent="0.2">
      <c r="B918" s="164">
        <f t="shared" si="277"/>
        <v>5.3999999999999062</v>
      </c>
      <c r="C918" s="164">
        <f t="shared" si="278"/>
        <v>251188.64315090401</v>
      </c>
      <c r="D918" s="164">
        <f t="shared" si="269"/>
        <v>251.188643150904</v>
      </c>
      <c r="E918" s="164">
        <f t="shared" si="270"/>
        <v>-16.987587669154426</v>
      </c>
      <c r="F918" s="164">
        <f t="shared" si="271"/>
        <v>-212.84357319115264</v>
      </c>
      <c r="G918" s="164">
        <f t="shared" si="272"/>
        <v>-6.0815319368626692</v>
      </c>
      <c r="H918" s="164">
        <f t="shared" si="273"/>
        <v>177.07754663102273</v>
      </c>
      <c r="I918" s="164">
        <f t="shared" si="274"/>
        <v>-23.069119606017097</v>
      </c>
      <c r="J918" s="164">
        <f t="shared" si="275"/>
        <v>-35.766026560129916</v>
      </c>
      <c r="K918" s="164" t="str">
        <f t="shared" si="261"/>
        <v>1+0.0726948763184208i</v>
      </c>
      <c r="L918" s="164" t="str">
        <f t="shared" si="262"/>
        <v>1-0.0244750642931622i</v>
      </c>
      <c r="M918" s="164" t="str">
        <f t="shared" si="279"/>
        <v>1.00177921177168+0.0482198120252586i</v>
      </c>
      <c r="N918" s="164" t="str">
        <f t="shared" si="263"/>
        <v>1+542.5414763653i</v>
      </c>
      <c r="O918" s="164" t="str">
        <f t="shared" si="264"/>
        <v>-0.66481354408345+0.925017730376901i</v>
      </c>
      <c r="P918" s="164" t="str">
        <f t="shared" si="280"/>
        <v>-502.525298646846-359.763903984306i</v>
      </c>
      <c r="Q918" s="164" t="str">
        <f t="shared" si="265"/>
        <v>-0.118844672852221+0.0767181461162827i</v>
      </c>
      <c r="R918" s="164" t="str">
        <f t="shared" si="266"/>
        <v>280-1.92002194163427i</v>
      </c>
      <c r="S918" s="164" t="str">
        <f t="shared" si="267"/>
        <v>-6336.07240739308i</v>
      </c>
      <c r="T918" s="164" t="str">
        <f t="shared" si="276"/>
        <v>279.285299556724-14.2577137681034i</v>
      </c>
      <c r="U918" s="164" t="str">
        <f t="shared" si="268"/>
        <v>-0.495859017489743+0.0253139565595569i</v>
      </c>
    </row>
    <row r="919" spans="2:21" x14ac:dyDescent="0.2">
      <c r="B919" s="164">
        <f t="shared" si="277"/>
        <v>5.4049999999999061</v>
      </c>
      <c r="C919" s="164">
        <f t="shared" si="278"/>
        <v>254097.27055487587</v>
      </c>
      <c r="D919" s="164">
        <f t="shared" si="269"/>
        <v>254.09727055487588</v>
      </c>
      <c r="E919" s="164">
        <f t="shared" si="270"/>
        <v>-17.324673563696503</v>
      </c>
      <c r="F919" s="164">
        <f t="shared" si="271"/>
        <v>-214.04828819714319</v>
      </c>
      <c r="G919" s="164">
        <f t="shared" si="272"/>
        <v>-6.0817336301484968</v>
      </c>
      <c r="H919" s="164">
        <f t="shared" si="273"/>
        <v>177.05279146768203</v>
      </c>
      <c r="I919" s="164">
        <f t="shared" si="274"/>
        <v>-23.406407193844998</v>
      </c>
      <c r="J919" s="164">
        <f t="shared" si="275"/>
        <v>-36.995496729461166</v>
      </c>
      <c r="K919" s="164" t="str">
        <f t="shared" si="261"/>
        <v>1+0.073536643313679i</v>
      </c>
      <c r="L919" s="164" t="str">
        <f t="shared" si="262"/>
        <v>1-0.0247584721806529i</v>
      </c>
      <c r="M919" s="164" t="str">
        <f t="shared" si="279"/>
        <v>1.00182065493774+0.0487781711330261i</v>
      </c>
      <c r="N919" s="164" t="str">
        <f t="shared" si="263"/>
        <v>1+548.82381057497i</v>
      </c>
      <c r="O919" s="164" t="str">
        <f t="shared" si="264"/>
        <v>-0.70359203311467+0.935728930875396i</v>
      </c>
      <c r="P919" s="164" t="str">
        <f t="shared" si="280"/>
        <v>-514.253909541392-385.212331773308i</v>
      </c>
      <c r="Q919" s="164" t="str">
        <f t="shared" si="265"/>
        <v>-0.112743997283082+0.0761851144915377i</v>
      </c>
      <c r="R919" s="164" t="str">
        <f t="shared" si="266"/>
        <v>280-1.89804363221178i</v>
      </c>
      <c r="S919" s="164" t="str">
        <f t="shared" si="267"/>
        <v>-6263.54398629889i</v>
      </c>
      <c r="T919" s="164" t="str">
        <f t="shared" si="276"/>
        <v>279.272628305545-14.3780463171592i</v>
      </c>
      <c r="U919" s="164" t="str">
        <f t="shared" si="268"/>
        <v>-0.495836520229164+0.0255276018163661i</v>
      </c>
    </row>
    <row r="920" spans="2:21" x14ac:dyDescent="0.2">
      <c r="B920" s="164">
        <f t="shared" si="277"/>
        <v>5.409999999999906</v>
      </c>
      <c r="C920" s="164">
        <f t="shared" si="278"/>
        <v>257039.5782768311</v>
      </c>
      <c r="D920" s="164">
        <f t="shared" si="269"/>
        <v>257.03957827683109</v>
      </c>
      <c r="E920" s="164">
        <f t="shared" si="270"/>
        <v>-17.6638676716737</v>
      </c>
      <c r="F920" s="164">
        <f t="shared" si="271"/>
        <v>-215.21737469562964</v>
      </c>
      <c r="G920" s="164">
        <f t="shared" si="272"/>
        <v>-6.0819397981478431</v>
      </c>
      <c r="H920" s="164">
        <f t="shared" si="273"/>
        <v>177.02764746258362</v>
      </c>
      <c r="I920" s="164">
        <f t="shared" si="274"/>
        <v>-23.745807469821543</v>
      </c>
      <c r="J920" s="164">
        <f t="shared" si="275"/>
        <v>-38.189727233046028</v>
      </c>
      <c r="K920" s="164" t="str">
        <f t="shared" si="261"/>
        <v>1+0.0743881575113562i</v>
      </c>
      <c r="L920" s="164" t="str">
        <f t="shared" si="262"/>
        <v>1-0.0250451617768138i</v>
      </c>
      <c r="M920" s="164" t="str">
        <f t="shared" si="279"/>
        <v>1.00186306343915+0.0493429957345424i</v>
      </c>
      <c r="N920" s="164" t="str">
        <f t="shared" si="263"/>
        <v>1+555.178890786266i</v>
      </c>
      <c r="O920" s="164" t="str">
        <f t="shared" si="264"/>
        <v>-0.74327378919157+0.946564161230131i</v>
      </c>
      <c r="P920" s="164" t="str">
        <f t="shared" si="280"/>
        <v>-526.255714878968-411.703353672651i</v>
      </c>
      <c r="Q920" s="164" t="str">
        <f t="shared" si="265"/>
        <v>-0.106908628336581+0.0754643039115715i</v>
      </c>
      <c r="R920" s="164" t="str">
        <f t="shared" si="266"/>
        <v>280-1.87631690641686i</v>
      </c>
      <c r="S920" s="164" t="str">
        <f t="shared" si="267"/>
        <v>-6191.84579117563i</v>
      </c>
      <c r="T920" s="164" t="str">
        <f t="shared" si="276"/>
        <v>279.259663093236-14.5002583323561i</v>
      </c>
      <c r="U920" s="164" t="str">
        <f t="shared" si="268"/>
        <v>-0.495813501053263+0.0257445839843397i</v>
      </c>
    </row>
    <row r="921" spans="2:21" x14ac:dyDescent="0.2">
      <c r="B921" s="164">
        <f t="shared" si="277"/>
        <v>5.4149999999999059</v>
      </c>
      <c r="C921" s="164">
        <f t="shared" si="278"/>
        <v>260015.95631647125</v>
      </c>
      <c r="D921" s="164">
        <f t="shared" si="269"/>
        <v>260.01595631647126</v>
      </c>
      <c r="E921" s="164">
        <f t="shared" si="270"/>
        <v>-18.004906996612632</v>
      </c>
      <c r="F921" s="164">
        <f t="shared" si="271"/>
        <v>-216.35144452735318</v>
      </c>
      <c r="G921" s="164">
        <f t="shared" si="272"/>
        <v>-6.0821505495274666</v>
      </c>
      <c r="H921" s="164">
        <f t="shared" si="273"/>
        <v>177.0021113458462</v>
      </c>
      <c r="I921" s="164">
        <f t="shared" si="274"/>
        <v>-24.087057546140098</v>
      </c>
      <c r="J921" s="164">
        <f t="shared" si="275"/>
        <v>-39.349333181506978</v>
      </c>
      <c r="K921" s="164" t="str">
        <f t="shared" si="261"/>
        <v>1+0.0752495317787371i</v>
      </c>
      <c r="L921" s="164" t="str">
        <f t="shared" si="262"/>
        <v>1-0.0253351710820401i</v>
      </c>
      <c r="M921" s="164" t="str">
        <f t="shared" si="279"/>
        <v>1.00190645976146+0.049914360696697i</v>
      </c>
      <c r="N921" s="164" t="str">
        <f t="shared" si="263"/>
        <v>1+561.607559358186i</v>
      </c>
      <c r="O921" s="164" t="str">
        <f t="shared" si="264"/>
        <v>-0.78387985210646+0.957524857639154i</v>
      </c>
      <c r="P921" s="164" t="str">
        <f t="shared" si="280"/>
        <v>-538.537078175626-439.275325713926i</v>
      </c>
      <c r="Q921" s="164" t="str">
        <f t="shared" si="265"/>
        <v>-0.101336134911028+0.0745789678361642i</v>
      </c>
      <c r="R921" s="164" t="str">
        <f t="shared" si="266"/>
        <v>280-1.85483888439552i</v>
      </c>
      <c r="S921" s="164" t="str">
        <f t="shared" si="267"/>
        <v>-6120.96831850521i</v>
      </c>
      <c r="T921" s="164" t="str">
        <f t="shared" si="276"/>
        <v>279.246397128483-14.6243650913261i</v>
      </c>
      <c r="U921" s="164" t="str">
        <f t="shared" si="268"/>
        <v>-0.495789947904354+0.0259649301882551i</v>
      </c>
    </row>
    <row r="922" spans="2:21" x14ac:dyDescent="0.2">
      <c r="B922" s="164">
        <f t="shared" si="277"/>
        <v>5.4199999999999058</v>
      </c>
      <c r="C922" s="164">
        <f t="shared" si="278"/>
        <v>263026.79918948159</v>
      </c>
      <c r="D922" s="164">
        <f t="shared" si="269"/>
        <v>263.02679918948161</v>
      </c>
      <c r="E922" s="164">
        <f t="shared" si="270"/>
        <v>-18.347545940864173</v>
      </c>
      <c r="F922" s="164">
        <f t="shared" si="271"/>
        <v>-217.45117988466555</v>
      </c>
      <c r="G922" s="164">
        <f t="shared" si="272"/>
        <v>-6.0823659953539355</v>
      </c>
      <c r="H922" s="164">
        <f t="shared" si="273"/>
        <v>176.97617979783141</v>
      </c>
      <c r="I922" s="164">
        <f t="shared" si="274"/>
        <v>-24.429911936218108</v>
      </c>
      <c r="J922" s="164">
        <f t="shared" si="275"/>
        <v>-40.475000086834143</v>
      </c>
      <c r="K922" s="164" t="str">
        <f t="shared" si="261"/>
        <v>1+0.0761208802900477i</v>
      </c>
      <c r="L922" s="164" t="str">
        <f t="shared" si="262"/>
        <v>1-0.0256285385367513i</v>
      </c>
      <c r="M922" s="164" t="str">
        <f t="shared" si="279"/>
        <v>1.00195086691396+0.0504923417532964i</v>
      </c>
      <c r="N922" s="164" t="str">
        <f t="shared" si="263"/>
        <v>1+568.110668403788i</v>
      </c>
      <c r="O922" s="164" t="str">
        <f t="shared" si="264"/>
        <v>-0.82543175173136+0.968612472930903i</v>
      </c>
      <c r="P922" s="164" t="str">
        <f t="shared" si="280"/>
        <v>-551.104511172753-467.967971724882i</v>
      </c>
      <c r="Q922" s="164" t="str">
        <f t="shared" si="265"/>
        <v>-0.0960225105486896+0.0735507569138828i</v>
      </c>
      <c r="R922" s="164" t="str">
        <f t="shared" si="266"/>
        <v>280-1.83360671925921i</v>
      </c>
      <c r="S922" s="164" t="str">
        <f t="shared" si="267"/>
        <v>-6050.90217355539i</v>
      </c>
      <c r="T922" s="164" t="str">
        <f t="shared" si="276"/>
        <v>279.232823464405-14.7503820906905i</v>
      </c>
      <c r="U922" s="164" t="str">
        <f t="shared" si="268"/>
        <v>-0.49576584844855+0.0261886679416958i</v>
      </c>
    </row>
    <row r="923" spans="2:21" x14ac:dyDescent="0.2">
      <c r="B923" s="164">
        <f t="shared" si="277"/>
        <v>5.4249999999999057</v>
      </c>
      <c r="C923" s="164">
        <f t="shared" si="278"/>
        <v>266072.50597982371</v>
      </c>
      <c r="D923" s="164">
        <f t="shared" si="269"/>
        <v>266.07250597982369</v>
      </c>
      <c r="E923" s="164">
        <f t="shared" si="270"/>
        <v>-18.691556017114756</v>
      </c>
      <c r="F923" s="164">
        <f t="shared" si="271"/>
        <v>-218.51732046680794</v>
      </c>
      <c r="G923" s="164">
        <f t="shared" si="272"/>
        <v>-6.0825862491511327</v>
      </c>
      <c r="H923" s="164">
        <f t="shared" si="273"/>
        <v>176.94984944878087</v>
      </c>
      <c r="I923" s="164">
        <f t="shared" si="274"/>
        <v>-24.774142266265891</v>
      </c>
      <c r="J923" s="164">
        <f t="shared" si="275"/>
        <v>-41.567471018027078</v>
      </c>
      <c r="K923" s="164" t="str">
        <f t="shared" si="261"/>
        <v>1+0.0770023185415895i</v>
      </c>
      <c r="L923" s="164" t="str">
        <f t="shared" si="262"/>
        <v>1-0.0259253030264857i</v>
      </c>
      <c r="M923" s="164" t="str">
        <f t="shared" si="279"/>
        <v>1.00199630844193+0.0510770155151038i</v>
      </c>
      <c r="N923" s="164" t="str">
        <f t="shared" si="263"/>
        <v>1+574.68907990313i</v>
      </c>
      <c r="O923" s="164" t="str">
        <f t="shared" si="264"/>
        <v>-0.86795151943347+0.979828476756773i</v>
      </c>
      <c r="P923" s="164" t="str">
        <f t="shared" si="280"/>
        <v>-563.964677289669-497.822431626988i</v>
      </c>
      <c r="Q923" s="164" t="str">
        <f t="shared" si="265"/>
        <v>-0.0909624410636501+0.0723996997662776i</v>
      </c>
      <c r="R923" s="164" t="str">
        <f t="shared" si="266"/>
        <v>280-1.81261759670745i</v>
      </c>
      <c r="S923" s="164" t="str">
        <f t="shared" si="267"/>
        <v>-5981.63806913459i</v>
      </c>
      <c r="T923" s="164" t="str">
        <f t="shared" si="276"/>
        <v>279.218934995053-14.8783250469966i</v>
      </c>
      <c r="U923" s="164" t="str">
        <f t="shared" si="268"/>
        <v>-0.495741190069544+0.0264158251487145i</v>
      </c>
    </row>
    <row r="924" spans="2:21" x14ac:dyDescent="0.2">
      <c r="B924" s="164">
        <f t="shared" si="277"/>
        <v>5.4299999999999056</v>
      </c>
      <c r="C924" s="164">
        <f t="shared" si="278"/>
        <v>269153.48039263312</v>
      </c>
      <c r="D924" s="164">
        <f t="shared" si="269"/>
        <v>269.15348039263313</v>
      </c>
      <c r="E924" s="164">
        <f t="shared" si="270"/>
        <v>-19.036725407878698</v>
      </c>
      <c r="F924" s="164">
        <f t="shared" si="271"/>
        <v>-219.5506518036868</v>
      </c>
      <c r="G924" s="164">
        <f t="shared" si="272"/>
        <v>-6.0828114269589459</v>
      </c>
      <c r="H924" s="164">
        <f t="shared" si="273"/>
        <v>176.92311687844904</v>
      </c>
      <c r="I924" s="164">
        <f t="shared" si="274"/>
        <v>-25.119536834837646</v>
      </c>
      <c r="J924" s="164">
        <f t="shared" si="275"/>
        <v>-42.627534925237768</v>
      </c>
      <c r="K924" s="164" t="str">
        <f t="shared" si="261"/>
        <v>1+0.0778939633670478i</v>
      </c>
      <c r="L924" s="164" t="str">
        <f t="shared" si="262"/>
        <v>1-0.0262255038870548i</v>
      </c>
      <c r="M924" s="164" t="str">
        <f t="shared" si="279"/>
        <v>1.00204280843906+0.051668459479993i</v>
      </c>
      <c r="N924" s="164" t="str">
        <f t="shared" si="263"/>
        <v>1+581.34366581753i</v>
      </c>
      <c r="O924" s="164" t="str">
        <f t="shared" si="264"/>
        <v>-0.91146169975647+0.991174355785923i</v>
      </c>
      <c r="P924" s="164" t="str">
        <f t="shared" si="280"/>
        <v>-577.124395156674-528.881311432917i</v>
      </c>
      <c r="Q924" s="164" t="str">
        <f t="shared" si="265"/>
        <v>-0.0861495491843782+0.0711442138887199i</v>
      </c>
      <c r="R924" s="164" t="str">
        <f t="shared" si="266"/>
        <v>280-1.79186873465478i</v>
      </c>
      <c r="S924" s="164" t="str">
        <f t="shared" si="267"/>
        <v>-5913.16682436077i</v>
      </c>
      <c r="T924" s="164" t="str">
        <f t="shared" si="276"/>
        <v>279.204724451833-15.0082098976462i</v>
      </c>
      <c r="U924" s="164" t="str">
        <f t="shared" si="268"/>
        <v>-0.49571595986226+0.0266464301054814i</v>
      </c>
    </row>
    <row r="925" spans="2:21" x14ac:dyDescent="0.2">
      <c r="B925" s="164">
        <f t="shared" si="277"/>
        <v>5.4349999999999055</v>
      </c>
      <c r="C925" s="164">
        <f t="shared" si="278"/>
        <v>272270.13080773212</v>
      </c>
      <c r="D925" s="164">
        <f t="shared" si="269"/>
        <v>272.27013080773213</v>
      </c>
      <c r="E925" s="164">
        <f t="shared" si="270"/>
        <v>-19.382858405662628</v>
      </c>
      <c r="F925" s="164">
        <f t="shared" si="271"/>
        <v>-220.55199474321827</v>
      </c>
      <c r="G925" s="164">
        <f t="shared" si="272"/>
        <v>-6.0830416473932027</v>
      </c>
      <c r="H925" s="164">
        <f t="shared" si="273"/>
        <v>176.89597861573219</v>
      </c>
      <c r="I925" s="164">
        <f t="shared" si="274"/>
        <v>-25.465900053055829</v>
      </c>
      <c r="J925" s="164">
        <f t="shared" si="275"/>
        <v>-43.656016127486083</v>
      </c>
      <c r="K925" s="164" t="str">
        <f t="shared" si="261"/>
        <v>1+0.0787959329529788i</v>
      </c>
      <c r="L925" s="164" t="str">
        <f t="shared" si="262"/>
        <v>1-0.0265291809097578i</v>
      </c>
      <c r="M925" s="164" t="str">
        <f t="shared" si="279"/>
        <v>1.00209039156026+0.052266752043221i</v>
      </c>
      <c r="N925" s="164" t="str">
        <f t="shared" si="263"/>
        <v>1+588.075308205146i</v>
      </c>
      <c r="O925" s="164" t="str">
        <f t="shared" si="264"/>
        <v>-0.95598536237385+1.00265161390233i</v>
      </c>
      <c r="P925" s="164" t="str">
        <f t="shared" si="280"/>
        <v>-590.590642230374-561.188735003708i</v>
      </c>
      <c r="Q925" s="164" t="str">
        <f t="shared" si="265"/>
        <v>-0.0815766151239056+0.0698011406204971i</v>
      </c>
      <c r="R925" s="164" t="str">
        <f t="shared" si="266"/>
        <v>280-1.77135738286199i</v>
      </c>
      <c r="S925" s="164" t="str">
        <f t="shared" si="267"/>
        <v>-5845.47936344456i</v>
      </c>
      <c r="T925" s="164" t="str">
        <f t="shared" si="276"/>
        <v>279.190184399852-15.1400528018125i</v>
      </c>
      <c r="U925" s="164" t="str">
        <f t="shared" si="268"/>
        <v>-0.495690144626367+0.0268805115019124i</v>
      </c>
    </row>
    <row r="926" spans="2:21" x14ac:dyDescent="0.2">
      <c r="B926" s="164">
        <f t="shared" si="277"/>
        <v>5.4399999999999054</v>
      </c>
      <c r="C926" s="164">
        <f t="shared" si="278"/>
        <v>275422.87033375684</v>
      </c>
      <c r="D926" s="164">
        <f t="shared" si="269"/>
        <v>275.42287033375686</v>
      </c>
      <c r="E926" s="164">
        <f t="shared" si="270"/>
        <v>-19.729774762827279</v>
      </c>
      <c r="F926" s="164">
        <f t="shared" si="271"/>
        <v>-221.52219607244515</v>
      </c>
      <c r="G926" s="164">
        <f t="shared" si="272"/>
        <v>-6.0832770317069818</v>
      </c>
      <c r="H926" s="164">
        <f t="shared" si="273"/>
        <v>176.86843113829352</v>
      </c>
      <c r="I926" s="164">
        <f t="shared" si="274"/>
        <v>-25.81305179453426</v>
      </c>
      <c r="J926" s="164">
        <f t="shared" si="275"/>
        <v>-44.653764934151638</v>
      </c>
      <c r="K926" s="164" t="str">
        <f t="shared" si="261"/>
        <v>1+0.0797083468544739i</v>
      </c>
      <c r="L926" s="164" t="str">
        <f t="shared" si="262"/>
        <v>1-0.0268363743466549i</v>
      </c>
      <c r="M926" s="164" t="str">
        <f t="shared" si="279"/>
        <v>1.00213908303474+0.052871972507819i</v>
      </c>
      <c r="N926" s="164" t="str">
        <f t="shared" si="263"/>
        <v>1+594.884899337883i</v>
      </c>
      <c r="O926" s="164" t="str">
        <f t="shared" si="264"/>
        <v>-1.00154611432089+1.01426177240413i</v>
      </c>
      <c r="P926" s="164" t="str">
        <f t="shared" si="280"/>
        <v>-604.370558493215-594.790397627626i</v>
      </c>
      <c r="Q926" s="164" t="str">
        <f t="shared" si="265"/>
        <v>-0.0772357729282706+0.068385798751154i</v>
      </c>
      <c r="R926" s="164" t="str">
        <f t="shared" si="266"/>
        <v>280-1.75108082257164i</v>
      </c>
      <c r="S926" s="164" t="str">
        <f t="shared" si="267"/>
        <v>-5778.56671448641i</v>
      </c>
      <c r="T926" s="164" t="str">
        <f t="shared" si="276"/>
        <v>279.175307234185-15.2738701413458i</v>
      </c>
      <c r="U926" s="164" t="str">
        <f t="shared" si="268"/>
        <v>-0.495663730859648+0.027118098423277i</v>
      </c>
    </row>
    <row r="927" spans="2:21" x14ac:dyDescent="0.2">
      <c r="B927" s="164">
        <f t="shared" si="277"/>
        <v>5.4449999999999052</v>
      </c>
      <c r="C927" s="164">
        <f t="shared" si="278"/>
        <v>278612.1168629165</v>
      </c>
      <c r="D927" s="164">
        <f t="shared" si="269"/>
        <v>278.61211686291648</v>
      </c>
      <c r="E927" s="164">
        <f t="shared" si="270"/>
        <v>-20.077308976466295</v>
      </c>
      <c r="F927" s="164">
        <f t="shared" si="271"/>
        <v>-222.46212022402295</v>
      </c>
      <c r="G927" s="164">
        <f t="shared" si="272"/>
        <v>-6.0835177038530013</v>
      </c>
      <c r="H927" s="164">
        <f t="shared" si="273"/>
        <v>176.84047087218434</v>
      </c>
      <c r="I927" s="164">
        <f t="shared" si="274"/>
        <v>-26.160826680319296</v>
      </c>
      <c r="J927" s="164">
        <f t="shared" si="275"/>
        <v>-45.621649351838613</v>
      </c>
      <c r="K927" s="164" t="str">
        <f t="shared" si="261"/>
        <v>1+0.0806313260110073i</v>
      </c>
      <c r="L927" s="164" t="str">
        <f t="shared" si="262"/>
        <v>1-0.0271471249159035i</v>
      </c>
      <c r="M927" s="164" t="str">
        <f t="shared" si="279"/>
        <v>1.00218890867936+0.0534842010951038i</v>
      </c>
      <c r="N927" s="164" t="str">
        <f t="shared" si="263"/>
        <v>1+601.77334181967i</v>
      </c>
      <c r="O927" s="164" t="str">
        <f t="shared" si="264"/>
        <v>-1.04816811251133+1.02600637020524i</v>
      </c>
      <c r="P927" s="164" t="str">
        <f t="shared" si="280"/>
        <v>-618.471450239188-629.733621484554i</v>
      </c>
      <c r="Q927" s="164" t="str">
        <f t="shared" si="265"/>
        <v>-0.0731186831704701+0.066912051993182i</v>
      </c>
      <c r="R927" s="164" t="str">
        <f t="shared" si="266"/>
        <v>280-1.73103636614761i</v>
      </c>
      <c r="S927" s="164" t="str">
        <f t="shared" si="267"/>
        <v>-5712.42000828712i</v>
      </c>
      <c r="T927" s="164" t="str">
        <f t="shared" si="276"/>
        <v>279.160085176068-15.4096785216668i</v>
      </c>
      <c r="U927" s="164" t="str">
        <f t="shared" si="268"/>
        <v>-0.495636704751241+0.0273592203517843i</v>
      </c>
    </row>
    <row r="928" spans="2:21" x14ac:dyDescent="0.2">
      <c r="B928" s="164">
        <f t="shared" si="277"/>
        <v>5.4499999999999051</v>
      </c>
      <c r="C928" s="164">
        <f t="shared" si="278"/>
        <v>281838.29312638415</v>
      </c>
      <c r="D928" s="164">
        <f t="shared" si="269"/>
        <v>281.83829312638414</v>
      </c>
      <c r="E928" s="164">
        <f t="shared" si="270"/>
        <v>-20.425309530029519</v>
      </c>
      <c r="F928" s="164">
        <f t="shared" si="271"/>
        <v>-223.37264200652317</v>
      </c>
      <c r="G928" s="164">
        <f t="shared" si="272"/>
        <v>-6.0837637905478372</v>
      </c>
      <c r="H928" s="164">
        <f t="shared" si="273"/>
        <v>176.81209419146188</v>
      </c>
      <c r="I928" s="164">
        <f t="shared" si="274"/>
        <v>-26.509073320577357</v>
      </c>
      <c r="J928" s="164">
        <f t="shared" si="275"/>
        <v>-46.560547815061284</v>
      </c>
      <c r="K928" s="164" t="str">
        <f t="shared" si="261"/>
        <v>1+0.0815649927624668i</v>
      </c>
      <c r="L928" s="164" t="str">
        <f t="shared" si="262"/>
        <v>1-0.027461473807155i</v>
      </c>
      <c r="M928" s="164" t="str">
        <f t="shared" si="279"/>
        <v>1.00223989491233+0.0541035189553118i</v>
      </c>
      <c r="N928" s="164" t="str">
        <f t="shared" si="263"/>
        <v>1+608.741548706098i</v>
      </c>
      <c r="O928" s="164" t="str">
        <f t="shared" si="264"/>
        <v>-1.09587607654575+1.0378869640394i</v>
      </c>
      <c r="P928" s="164" t="str">
        <f t="shared" si="280"/>
        <v>-632.90079394776-666.067413062383i</v>
      </c>
      <c r="Q928" s="164" t="str">
        <f t="shared" si="265"/>
        <v>-0.0692166830795573+0.0653923862209082i</v>
      </c>
      <c r="R928" s="164" t="str">
        <f t="shared" si="266"/>
        <v>280-1.71122135671892i</v>
      </c>
      <c r="S928" s="164" t="str">
        <f t="shared" si="267"/>
        <v>-5647.03047717245i</v>
      </c>
      <c r="T928" s="164" t="str">
        <f t="shared" si="276"/>
        <v>279.14451026899-15.5474947726438i</v>
      </c>
      <c r="U928" s="164" t="str">
        <f t="shared" si="268"/>
        <v>-0.495609052174706+0.0276039071681403i</v>
      </c>
    </row>
    <row r="929" spans="2:21" x14ac:dyDescent="0.2">
      <c r="B929" s="164">
        <f t="shared" si="277"/>
        <v>5.454999999999905</v>
      </c>
      <c r="C929" s="164">
        <f t="shared" si="278"/>
        <v>285101.826750329</v>
      </c>
      <c r="D929" s="164">
        <f t="shared" si="269"/>
        <v>285.101826750329</v>
      </c>
      <c r="E929" s="164">
        <f t="shared" si="270"/>
        <v>-20.773638110028969</v>
      </c>
      <c r="F929" s="164">
        <f t="shared" si="271"/>
        <v>-224.25464028838292</v>
      </c>
      <c r="G929" s="164">
        <f t="shared" si="272"/>
        <v>-6.0840154213371456</v>
      </c>
      <c r="H929" s="164">
        <f t="shared" si="273"/>
        <v>176.78329741780274</v>
      </c>
      <c r="I929" s="164">
        <f t="shared" si="274"/>
        <v>-26.857653531366115</v>
      </c>
      <c r="J929" s="164">
        <f t="shared" si="275"/>
        <v>-47.471342870580173</v>
      </c>
      <c r="K929" s="164" t="str">
        <f t="shared" si="261"/>
        <v>1+0.0825094708653687i</v>
      </c>
      <c r="L929" s="164" t="str">
        <f t="shared" si="262"/>
        <v>1-0.0277794626870143i</v>
      </c>
      <c r="M929" s="164" t="str">
        <f t="shared" si="279"/>
        <v>1.00229206876723+0.0547300081783544i</v>
      </c>
      <c r="N929" s="164" t="str">
        <f t="shared" si="263"/>
        <v>1+615.79044362544i</v>
      </c>
      <c r="O929" s="164" t="str">
        <f t="shared" si="264"/>
        <v>-1.14469530181815+1.04990512866644i</v>
      </c>
      <c r="P929" s="164" t="str">
        <f t="shared" si="280"/>
        <v>-647.66624024795-703.842522593889i</v>
      </c>
      <c r="Q929" s="164" t="str">
        <f t="shared" si="265"/>
        <v>-0.0655209155523307+0.0638379930214934i</v>
      </c>
      <c r="R929" s="164" t="str">
        <f t="shared" si="266"/>
        <v>280-1.69163316782754i</v>
      </c>
      <c r="S929" s="164" t="str">
        <f t="shared" si="267"/>
        <v>-5582.38945383086i</v>
      </c>
      <c r="T929" s="164" t="str">
        <f t="shared" si="276"/>
        <v>279.128574374722-15.6873359494562i</v>
      </c>
      <c r="U929" s="164" t="str">
        <f t="shared" si="268"/>
        <v>-0.495580758680967+0.0278521891530814i</v>
      </c>
    </row>
    <row r="930" spans="2:21" x14ac:dyDescent="0.2">
      <c r="B930" s="164">
        <f t="shared" si="277"/>
        <v>5.4599999999999049</v>
      </c>
      <c r="C930" s="164">
        <f t="shared" si="278"/>
        <v>288403.15031259792</v>
      </c>
      <c r="D930" s="164">
        <f t="shared" si="269"/>
        <v>288.40315031259792</v>
      </c>
      <c r="E930" s="164">
        <f t="shared" si="270"/>
        <v>-21.122168813051854</v>
      </c>
      <c r="F930" s="164">
        <f t="shared" si="271"/>
        <v>-225.10899256045883</v>
      </c>
      <c r="G930" s="164">
        <f t="shared" si="272"/>
        <v>-6.0842727286621825</v>
      </c>
      <c r="H930" s="164">
        <f t="shared" si="273"/>
        <v>176.7540768201134</v>
      </c>
      <c r="I930" s="164">
        <f t="shared" si="274"/>
        <v>-27.206441541714035</v>
      </c>
      <c r="J930" s="164">
        <f t="shared" si="275"/>
        <v>-48.354915740345433</v>
      </c>
      <c r="K930" s="164" t="str">
        <f t="shared" si="261"/>
        <v>1+0.0834648855092627i</v>
      </c>
      <c r="L930" s="164" t="str">
        <f t="shared" si="262"/>
        <v>1-0.0281011337045632i</v>
      </c>
      <c r="M930" s="164" t="str">
        <f t="shared" si="279"/>
        <v>1.00234545790733+0.0553637518046995i</v>
      </c>
      <c r="N930" s="164" t="str">
        <f t="shared" si="263"/>
        <v>1+622.920960901083i</v>
      </c>
      <c r="O930" s="164" t="str">
        <f t="shared" si="264"/>
        <v>-1.19465167292797+1.06206245708106i</v>
      </c>
      <c r="P930" s="164" t="str">
        <f t="shared" si="280"/>
        <v>-662.775617974827-743.111505585296i</v>
      </c>
      <c r="Q930" s="164" t="str">
        <f t="shared" si="265"/>
        <v>-0.0620224387174121+0.0622588567059557i</v>
      </c>
      <c r="R930" s="164" t="str">
        <f t="shared" si="266"/>
        <v>280-1.67226920308023i</v>
      </c>
      <c r="S930" s="164" t="str">
        <f t="shared" si="267"/>
        <v>-5518.48837016477i</v>
      </c>
      <c r="T930" s="164" t="str">
        <f t="shared" si="276"/>
        <v>279.112269169257-15.8292193334398i</v>
      </c>
      <c r="U930" s="164" t="str">
        <f t="shared" si="268"/>
        <v>-0.495551809491107+0.0281040969888747i</v>
      </c>
    </row>
    <row r="931" spans="2:21" x14ac:dyDescent="0.2">
      <c r="B931" s="164">
        <f t="shared" si="277"/>
        <v>5.4649999999999048</v>
      </c>
      <c r="C931" s="164">
        <f t="shared" si="278"/>
        <v>291742.70140005328</v>
      </c>
      <c r="D931" s="164">
        <f t="shared" si="269"/>
        <v>291.74270140005331</v>
      </c>
      <c r="E931" s="164">
        <f t="shared" si="270"/>
        <v>-21.470787355487797</v>
      </c>
      <c r="F931" s="164">
        <f t="shared" si="271"/>
        <v>-225.93657030024102</v>
      </c>
      <c r="G931" s="164">
        <f t="shared" si="272"/>
        <v>-6.0845358479282652</v>
      </c>
      <c r="H931" s="164">
        <f t="shared" si="273"/>
        <v>176.7244286141364</v>
      </c>
      <c r="I931" s="164">
        <f t="shared" si="274"/>
        <v>-27.555323203416062</v>
      </c>
      <c r="J931" s="164">
        <f t="shared" si="275"/>
        <v>-49.212141686104616</v>
      </c>
      <c r="K931" s="164" t="str">
        <f t="shared" si="261"/>
        <v>1+0.0844313633333248i</v>
      </c>
      <c r="L931" s="164" t="str">
        <f t="shared" si="262"/>
        <v>1-0.0284265294969464i</v>
      </c>
      <c r="M931" s="164" t="str">
        <f t="shared" si="279"/>
        <v>1.00240009064026+0.0560048338363784i</v>
      </c>
      <c r="N931" s="164" t="str">
        <f t="shared" si="263"/>
        <v>1+630.134045675369i</v>
      </c>
      <c r="O931" s="164" t="str">
        <f t="shared" si="264"/>
        <v>-1.24577167740442+1.07436056072399i</v>
      </c>
      <c r="P931" s="164" t="str">
        <f t="shared" si="280"/>
        <v>-678.23693832047-783.928786509914i</v>
      </c>
      <c r="Q931" s="164" t="str">
        <f t="shared" si="265"/>
        <v>-0.058712317835931+0.0606638424738736i</v>
      </c>
      <c r="R931" s="164" t="str">
        <f t="shared" si="266"/>
        <v>280-1.65312689580446i</v>
      </c>
      <c r="S931" s="164" t="str">
        <f t="shared" si="267"/>
        <v>-5455.3187561547i</v>
      </c>
      <c r="T931" s="164" t="str">
        <f t="shared" si="276"/>
        <v>279.095586138649-15.9731624329135i</v>
      </c>
      <c r="U931" s="164" t="str">
        <f t="shared" si="268"/>
        <v>-0.495522189488983+0.0283596617607863i</v>
      </c>
    </row>
    <row r="932" spans="2:21" x14ac:dyDescent="0.2">
      <c r="B932" s="164">
        <f t="shared" si="277"/>
        <v>5.4699999999999047</v>
      </c>
      <c r="C932" s="164">
        <f t="shared" si="278"/>
        <v>295120.92266657442</v>
      </c>
      <c r="D932" s="164">
        <f t="shared" si="269"/>
        <v>295.12092266657442</v>
      </c>
      <c r="E932" s="164">
        <f t="shared" si="270"/>
        <v>-21.819390295886247</v>
      </c>
      <c r="F932" s="164">
        <f t="shared" si="271"/>
        <v>-226.73823506120087</v>
      </c>
      <c r="G932" s="164">
        <f t="shared" si="272"/>
        <v>-6.084804917574262</v>
      </c>
      <c r="H932" s="164">
        <f t="shared" si="273"/>
        <v>176.69434896205385</v>
      </c>
      <c r="I932" s="164">
        <f t="shared" si="274"/>
        <v>-27.904195213460511</v>
      </c>
      <c r="J932" s="164">
        <f t="shared" si="275"/>
        <v>-50.043886099147016</v>
      </c>
      <c r="K932" s="164" t="str">
        <f t="shared" si="261"/>
        <v>1+0.0854090324431439i</v>
      </c>
      <c r="L932" s="164" t="str">
        <f t="shared" si="262"/>
        <v>1-0.028755693195024i</v>
      </c>
      <c r="M932" s="164" t="str">
        <f t="shared" si="279"/>
        <v>1.00245599593302+0.0566533392481199i</v>
      </c>
      <c r="N932" s="164" t="str">
        <f t="shared" si="263"/>
        <v>1+637.430654034872i</v>
      </c>
      <c r="O932" s="164" t="str">
        <f t="shared" si="264"/>
        <v>-1.29808241975052+1.08680106969553i</v>
      </c>
      <c r="P932" s="164" t="str">
        <f t="shared" si="280"/>
        <v>-694.058399081571-826.350724743048i</v>
      </c>
      <c r="Q932" s="164" t="str">
        <f t="shared" si="265"/>
        <v>-0.0555817013539298+0.0590607839087485i</v>
      </c>
      <c r="R932" s="164" t="str">
        <f t="shared" si="266"/>
        <v>280-1.63420370870812i</v>
      </c>
      <c r="S932" s="164" t="str">
        <f t="shared" si="267"/>
        <v>-5392.87223873679i</v>
      </c>
      <c r="T932" s="164" t="str">
        <f t="shared" si="276"/>
        <v>279.07851657478-16.1191829839861i</v>
      </c>
      <c r="U932" s="164" t="str">
        <f t="shared" si="268"/>
        <v>-0.495491883213707+0.0286189149585131i</v>
      </c>
    </row>
    <row r="933" spans="2:21" x14ac:dyDescent="0.2">
      <c r="B933" s="164">
        <f t="shared" si="277"/>
        <v>5.4749999999999046</v>
      </c>
      <c r="C933" s="164">
        <f t="shared" si="278"/>
        <v>298538.26189173048</v>
      </c>
      <c r="D933" s="164">
        <f t="shared" si="269"/>
        <v>298.53826189173049</v>
      </c>
      <c r="E933" s="164">
        <f t="shared" si="270"/>
        <v>-22.167884277683562</v>
      </c>
      <c r="F933" s="164">
        <f t="shared" si="271"/>
        <v>-227.51483521287449</v>
      </c>
      <c r="G933" s="164">
        <f t="shared" si="272"/>
        <v>-6.0850800791436432</v>
      </c>
      <c r="H933" s="164">
        <f t="shared" si="273"/>
        <v>176.66383397208642</v>
      </c>
      <c r="I933" s="164">
        <f t="shared" si="274"/>
        <v>-28.252964356827206</v>
      </c>
      <c r="J933" s="164">
        <f t="shared" si="275"/>
        <v>-50.851001240788065</v>
      </c>
      <c r="K933" s="164" t="str">
        <f t="shared" si="261"/>
        <v>1+0.0863980224277014i</v>
      </c>
      <c r="L933" s="164" t="str">
        <f t="shared" si="262"/>
        <v>1-0.0290886684290874i</v>
      </c>
      <c r="M933" s="164" t="str">
        <f t="shared" si="279"/>
        <v>1.00251320342733+0.057309353998614i</v>
      </c>
      <c r="N933" s="164" t="str">
        <f t="shared" si="263"/>
        <v>1+644.811753137124i</v>
      </c>
      <c r="O933" s="164" t="str">
        <f t="shared" si="264"/>
        <v>-1.35161163581432+1.09938563297168i</v>
      </c>
      <c r="P933" s="164" t="str">
        <f t="shared" si="280"/>
        <v>-710.24838900605-870.435682816996i</v>
      </c>
      <c r="Q933" s="164" t="str">
        <f t="shared" si="265"/>
        <v>-0.0526218828903388+0.0574565684005272i</v>
      </c>
      <c r="R933" s="164" t="str">
        <f t="shared" si="266"/>
        <v>280-1.61549713354326i</v>
      </c>
      <c r="S933" s="164" t="str">
        <f t="shared" si="267"/>
        <v>-5331.14054069276i</v>
      </c>
      <c r="T933" s="164" t="str">
        <f t="shared" si="276"/>
        <v>279.061051571035-16.2672989513421i</v>
      </c>
      <c r="U933" s="164" t="str">
        <f t="shared" si="268"/>
        <v>-0.495460874851966+0.0288818884775785i</v>
      </c>
    </row>
    <row r="934" spans="2:21" x14ac:dyDescent="0.2">
      <c r="B934" s="164">
        <f t="shared" si="277"/>
        <v>5.4799999999999045</v>
      </c>
      <c r="C934" s="164">
        <f t="shared" si="278"/>
        <v>301995.17204013537</v>
      </c>
      <c r="D934" s="164">
        <f t="shared" si="269"/>
        <v>301.99517204013534</v>
      </c>
      <c r="E934" s="164">
        <f t="shared" si="270"/>
        <v>-22.516185298162895</v>
      </c>
      <c r="F934" s="164">
        <f t="shared" si="271"/>
        <v>-228.26720326066564</v>
      </c>
      <c r="G934" s="164">
        <f t="shared" si="272"/>
        <v>-6.0853614773573392</v>
      </c>
      <c r="H934" s="164">
        <f t="shared" si="273"/>
        <v>176.63287969809002</v>
      </c>
      <c r="I934" s="164">
        <f t="shared" si="274"/>
        <v>-28.601546775520234</v>
      </c>
      <c r="J934" s="164">
        <f t="shared" si="275"/>
        <v>-51.634323562575617</v>
      </c>
      <c r="K934" s="164" t="str">
        <f t="shared" ref="K934:K997" si="281">COMPLEX(1,2*PI()*C934*esr*Cout)</f>
        <v>1+0.0873984643765486i</v>
      </c>
      <c r="L934" s="164" t="str">
        <f t="shared" ref="L934:L997" si="282">COMPLEX(1,-2*PI()*C934*(1-Dmax)^2*Lout*10^-6/Req)</f>
        <v>1-0.0294254993346433i</v>
      </c>
      <c r="M934" s="164" t="str">
        <f t="shared" si="279"/>
        <v>1.00257174345536+0.0579729650419053i</v>
      </c>
      <c r="N934" s="164" t="str">
        <f t="shared" ref="N934:N997" si="283">COMPLEX(1,2*PI()*C934*(Rd+Rs+esr)*Req*Cout/(Req+Rd+Rs))</f>
        <v>1+652.278321338821i</v>
      </c>
      <c r="O934" s="164" t="str">
        <f t="shared" ref="O934:O997" si="284">IMSUM(COMPLEX(1,2*PI()*C934/(Qd*ws)),IMPRODUCT(COMPLEX(0,2*PI()*C934/ws),COMPLEX(0,2*PI()*C934/ws)))</f>
        <v>-1.40638770749465+1.11211591862266i</v>
      </c>
      <c r="P934" s="164" t="str">
        <f t="shared" si="280"/>
        <v>-726.815492240864-916.24409707754i</v>
      </c>
      <c r="Q934" s="164" t="str">
        <f t="shared" ref="Q934:Q997" si="285">IMPRODUCT(Ap,IMDIV(M934,P934))</f>
        <v>-0.0498243508687507+0.05585721944938i</v>
      </c>
      <c r="R934" s="164" t="str">
        <f t="shared" ref="R934:R997" si="286">IMSUM(Rz*10^3,IMDIV(1,COMPLEX(0,(2*PI()*C934*Cz*10^-9))))</f>
        <v>280-1.5970046907736i</v>
      </c>
      <c r="S934" s="164" t="str">
        <f t="shared" ref="S934:S997" si="287">IMDIV(1,COMPLEX(0,(2*PI()*C934*Cp*10^-12)))</f>
        <v>-5270.11547955288i</v>
      </c>
      <c r="T934" s="164" t="str">
        <f t="shared" si="276"/>
        <v>279.043182017872-16.4175285290025i</v>
      </c>
      <c r="U934" s="164" t="str">
        <f t="shared" ref="U934:U997" si="288">IMPRODUCT(-Rs*g/(Rs+Rd),T934)</f>
        <v>-0.495429148230162+0.0291486146206832i</v>
      </c>
    </row>
    <row r="935" spans="2:21" x14ac:dyDescent="0.2">
      <c r="B935" s="164">
        <f t="shared" si="277"/>
        <v>5.4849999999999044</v>
      </c>
      <c r="C935" s="164">
        <f t="shared" si="278"/>
        <v>305492.11132148432</v>
      </c>
      <c r="D935" s="164">
        <f t="shared" ref="D935:D998" si="289">C935/1000</f>
        <v>305.49211132148434</v>
      </c>
      <c r="E935" s="164">
        <f t="shared" ref="E935:E998" si="290">20*LOG(IMABS(Q935))</f>
        <v>-22.864218007924677</v>
      </c>
      <c r="F935" s="164">
        <f t="shared" ref="F935:F998" si="291">IF(180/PI()*IMARGUMENT(Q935)&gt;0,180/PI()*IMARGUMENT(Q935)-360,180/PI()*IMARGUMENT(Q935))</f>
        <v>-228.99615367858166</v>
      </c>
      <c r="G935" s="164">
        <f t="shared" ref="G935:G998" si="292">20*LOG(IMABS(U935))</f>
        <v>-6.0856492601881271</v>
      </c>
      <c r="H935" s="164">
        <f t="shared" ref="H935:H998" si="293">180/PI()*IMARGUMENT(U935)</f>
        <v>176.60148213914843</v>
      </c>
      <c r="I935" s="164">
        <f t="shared" ref="I935:I998" si="294">E935+G935</f>
        <v>-28.949867268112804</v>
      </c>
      <c r="J935" s="164">
        <f t="shared" ref="J935:J998" si="295">F935+H935</f>
        <v>-52.394671539433233</v>
      </c>
      <c r="K935" s="164" t="str">
        <f t="shared" si="281"/>
        <v>1+0.0884104908971822i</v>
      </c>
      <c r="L935" s="164" t="str">
        <f t="shared" si="282"/>
        <v>1-0.0297662305582635i</v>
      </c>
      <c r="M935" s="164" t="str">
        <f t="shared" si="279"/>
        <v>1.00263164705581+0.0586442603389187i</v>
      </c>
      <c r="N935" s="164" t="str">
        <f t="shared" si="283"/>
        <v>1+659.831348325487i</v>
      </c>
      <c r="O935" s="164" t="str">
        <f t="shared" si="284"/>
        <v>-1.46243967778983+1.12499361403406i</v>
      </c>
      <c r="P935" s="164" t="str">
        <f t="shared" si="280"/>
        <v>-743.768492883446-963.83855082672i</v>
      </c>
      <c r="Q935" s="164" t="str">
        <f t="shared" si="285"/>
        <v>-0.0471808273957573+0.0542679751043856i</v>
      </c>
      <c r="R935" s="164" t="str">
        <f t="shared" si="286"/>
        <v>280-1.57872392924589i</v>
      </c>
      <c r="S935" s="164" t="str">
        <f t="shared" si="287"/>
        <v>-5209.78896651144i</v>
      </c>
      <c r="T935" s="164" t="str">
        <f t="shared" ref="T935:T998" si="296">IMDIV(IMPRODUCT(R935,S935),IMSUM(R935,S935))</f>
        <v>279.024898598306-16.5698901410613i</v>
      </c>
      <c r="U935" s="164" t="str">
        <f t="shared" si="288"/>
        <v>-0.49539668680639+0.0294191260990121i</v>
      </c>
    </row>
    <row r="936" spans="2:21" x14ac:dyDescent="0.2">
      <c r="B936" s="164">
        <f t="shared" ref="B936:B999" si="297">B935+0.005</f>
        <v>5.4899999999999043</v>
      </c>
      <c r="C936" s="164">
        <f t="shared" ref="C936:C999" si="298">10^B936</f>
        <v>309029.54325129127</v>
      </c>
      <c r="D936" s="164">
        <f t="shared" si="289"/>
        <v>309.02954325129127</v>
      </c>
      <c r="E936" s="164">
        <f t="shared" si="290"/>
        <v>-23.211915043806787</v>
      </c>
      <c r="F936" s="164">
        <f t="shared" si="291"/>
        <v>-229.70248119282806</v>
      </c>
      <c r="G936" s="164">
        <f t="shared" si="292"/>
        <v>-6.0859435789360061</v>
      </c>
      <c r="H936" s="164">
        <f t="shared" si="293"/>
        <v>176.56963723916286</v>
      </c>
      <c r="I936" s="164">
        <f t="shared" si="294"/>
        <v>-29.297858622742794</v>
      </c>
      <c r="J936" s="164">
        <f t="shared" si="295"/>
        <v>-53.132843953665201</v>
      </c>
      <c r="K936" s="164" t="str">
        <f t="shared" si="281"/>
        <v>1+0.0894342361326213i</v>
      </c>
      <c r="L936" s="164" t="str">
        <f t="shared" si="282"/>
        <v>1-0.0301109072635025i</v>
      </c>
      <c r="M936" s="164" t="str">
        <f t="shared" ref="M936:M999" si="299">IMPRODUCT(K936,L936)</f>
        <v>1.00269294599037+0.0593233288691188i</v>
      </c>
      <c r="N936" s="164" t="str">
        <f t="shared" si="283"/>
        <v>1+667.471835242669i</v>
      </c>
      <c r="O936" s="164" t="str">
        <f t="shared" si="284"/>
        <v>-1.51979726619642+1.13802042613044i</v>
      </c>
      <c r="P936" s="164" t="str">
        <f t="shared" ref="P936:P999" si="300">IMPRODUCT(N936,O936)</f>
        <v>-761.116379639126-1013.28385003879i</v>
      </c>
      <c r="Q936" s="164" t="str">
        <f t="shared" si="285"/>
        <v>-0.0446832978650468+0.0526933620376384i</v>
      </c>
      <c r="R936" s="164" t="str">
        <f t="shared" si="286"/>
        <v>280-1.56065242586499i</v>
      </c>
      <c r="S936" s="164" t="str">
        <f t="shared" si="287"/>
        <v>-5150.15300535446i</v>
      </c>
      <c r="T936" s="164" t="str">
        <f t="shared" si="296"/>
        <v>279.006191783315-16.7244024423969i</v>
      </c>
      <c r="U936" s="164" t="str">
        <f t="shared" si="288"/>
        <v>-0.495363473662281+0.0296934560334983i</v>
      </c>
    </row>
    <row r="937" spans="2:21" x14ac:dyDescent="0.2">
      <c r="B937" s="164">
        <f t="shared" si="297"/>
        <v>5.4949999999999042</v>
      </c>
      <c r="C937" s="164">
        <f t="shared" si="298"/>
        <v>312607.93671232689</v>
      </c>
      <c r="D937" s="164">
        <f t="shared" si="289"/>
        <v>312.60793671232688</v>
      </c>
      <c r="E937" s="164">
        <f t="shared" si="290"/>
        <v>-23.559216397099174</v>
      </c>
      <c r="F937" s="164">
        <f t="shared" si="291"/>
        <v>-230.3869594592083</v>
      </c>
      <c r="G937" s="164">
        <f t="shared" si="292"/>
        <v>-6.0862445883063927</v>
      </c>
      <c r="H937" s="164">
        <f t="shared" si="293"/>
        <v>176.53734088643853</v>
      </c>
      <c r="I937" s="164">
        <f t="shared" si="294"/>
        <v>-29.645460985405567</v>
      </c>
      <c r="J937" s="164">
        <f t="shared" si="295"/>
        <v>-53.849618572769771</v>
      </c>
      <c r="K937" s="164" t="str">
        <f t="shared" si="281"/>
        <v>1+0.0904698357791879i</v>
      </c>
      <c r="L937" s="164" t="str">
        <f t="shared" si="282"/>
        <v>1-0.0304595751368843i</v>
      </c>
      <c r="M937" s="164" t="str">
        <f t="shared" si="299"/>
        <v>1.00275567276054+0.0600102606423036i</v>
      </c>
      <c r="N937" s="164" t="str">
        <f t="shared" si="283"/>
        <v>1+675.200794828632i</v>
      </c>
      <c r="O937" s="164" t="str">
        <f t="shared" si="284"/>
        <v>-1.578490884467+1.15119808160165i</v>
      </c>
      <c r="P937" s="164" t="str">
        <f t="shared" si="300"/>
        <v>-778.868350587097-1064.64710174027i</v>
      </c>
      <c r="Q937" s="164" t="str">
        <f t="shared" si="285"/>
        <v>-0.0423240326335451+0.0511372649542527i</v>
      </c>
      <c r="R937" s="164" t="str">
        <f t="shared" si="286"/>
        <v>280-1.54278778527269i</v>
      </c>
      <c r="S937" s="164" t="str">
        <f t="shared" si="287"/>
        <v>-5091.19969139988i</v>
      </c>
      <c r="T937" s="164" t="str">
        <f t="shared" si="296"/>
        <v>278.98705182711-16.8810843193513i</v>
      </c>
      <c r="U937" s="164" t="str">
        <f t="shared" si="288"/>
        <v>-0.495329491494606+0.0299716379560283i</v>
      </c>
    </row>
    <row r="938" spans="2:21" x14ac:dyDescent="0.2">
      <c r="B938" s="164">
        <f t="shared" si="297"/>
        <v>5.4999999999999041</v>
      </c>
      <c r="C938" s="164">
        <f t="shared" si="298"/>
        <v>316227.76601676852</v>
      </c>
      <c r="D938" s="164">
        <f t="shared" si="289"/>
        <v>316.2277660167685</v>
      </c>
      <c r="E938" s="164">
        <f t="shared" si="290"/>
        <v>-23.906068817994846</v>
      </c>
      <c r="F938" s="164">
        <f t="shared" si="291"/>
        <v>-231.05034008233369</v>
      </c>
      <c r="G938" s="164">
        <f t="shared" si="292"/>
        <v>-6.0865524464888097</v>
      </c>
      <c r="H938" s="164">
        <f t="shared" si="293"/>
        <v>176.50458891326807</v>
      </c>
      <c r="I938" s="164">
        <f t="shared" si="294"/>
        <v>-29.992621264483656</v>
      </c>
      <c r="J938" s="164">
        <f t="shared" si="295"/>
        <v>-54.545751169065625</v>
      </c>
      <c r="K938" s="164" t="str">
        <f t="shared" si="281"/>
        <v>1+0.0915174271044936i</v>
      </c>
      <c r="L938" s="164" t="str">
        <f t="shared" si="282"/>
        <v>1-0.0308122803939578i</v>
      </c>
      <c r="M938" s="164" t="str">
        <f t="shared" si="299"/>
        <v>1.00281986062488+0.0607051467105358i</v>
      </c>
      <c r="N938" s="164" t="str">
        <f t="shared" si="283"/>
        <v>1+683.019251548597i</v>
      </c>
      <c r="O938" s="164" t="str">
        <f t="shared" si="284"/>
        <v>-1.6385516527349+1.16452832713164i</v>
      </c>
      <c r="P938" s="164" t="str">
        <f t="shared" si="300"/>
        <v>-797.033818057327-1117.99779514758i</v>
      </c>
      <c r="Q938" s="164" t="str">
        <f t="shared" si="285"/>
        <v>-0.0400956019805844+0.0496029911979106i</v>
      </c>
      <c r="R938" s="164" t="str">
        <f t="shared" si="286"/>
        <v>280-1.52512763953024i</v>
      </c>
      <c r="S938" s="164" t="str">
        <f t="shared" si="287"/>
        <v>-5032.92121044982i</v>
      </c>
      <c r="T938" s="164" t="str">
        <f t="shared" si="296"/>
        <v>278.967468762345-17.039954890382i</v>
      </c>
      <c r="U938" s="164" t="str">
        <f t="shared" si="288"/>
        <v>-0.495294722606772+0.0302537058105998i</v>
      </c>
    </row>
    <row r="939" spans="2:21" x14ac:dyDescent="0.2">
      <c r="B939" s="164">
        <f t="shared" si="297"/>
        <v>5.504999999999904</v>
      </c>
      <c r="C939" s="164">
        <f t="shared" si="298"/>
        <v>319889.51096906955</v>
      </c>
      <c r="D939" s="164">
        <f t="shared" si="289"/>
        <v>319.88951096906953</v>
      </c>
      <c r="E939" s="164">
        <f t="shared" si="290"/>
        <v>-24.252425256501283</v>
      </c>
      <c r="F939" s="164">
        <f t="shared" si="291"/>
        <v>-231.69335192962711</v>
      </c>
      <c r="G939" s="164">
        <f t="shared" si="292"/>
        <v>-6.08686731523788</v>
      </c>
      <c r="H939" s="164">
        <f t="shared" si="293"/>
        <v>176.47137709551174</v>
      </c>
      <c r="I939" s="164">
        <f t="shared" si="294"/>
        <v>-30.339292571739165</v>
      </c>
      <c r="J939" s="164">
        <f t="shared" si="295"/>
        <v>-55.221974834115372</v>
      </c>
      <c r="K939" s="164" t="str">
        <f t="shared" si="281"/>
        <v>1+0.0925771489656337i</v>
      </c>
      <c r="L939" s="164" t="str">
        <f t="shared" si="282"/>
        <v>1-0.0311690697854228i</v>
      </c>
      <c r="M939" s="164" t="str">
        <f t="shared" si="299"/>
        <v>1.00288554361665+0.0614080791802109i</v>
      </c>
      <c r="N939" s="164" t="str">
        <f t="shared" si="283"/>
        <v>1+690.928241730535i</v>
      </c>
      <c r="O939" s="164" t="str">
        <f t="shared" si="284"/>
        <v>-1.70001141601442+1.17801292963002i</v>
      </c>
      <c r="P939" s="164" t="str">
        <f t="shared" si="300"/>
        <v>-815.62241362112-1173.40788565905i</v>
      </c>
      <c r="Q939" s="164" t="str">
        <f t="shared" si="285"/>
        <v>-0.0379908854281506+0.0480933305357384i</v>
      </c>
      <c r="R939" s="164" t="str">
        <f t="shared" si="286"/>
        <v>280-1.50766964780446i</v>
      </c>
      <c r="S939" s="164" t="str">
        <f t="shared" si="287"/>
        <v>-4975.30983775471i</v>
      </c>
      <c r="T939" s="164" t="str">
        <f t="shared" si="296"/>
        <v>278.947432395208-17.2010335066804i</v>
      </c>
      <c r="U939" s="164" t="str">
        <f t="shared" si="288"/>
        <v>-0.495259148900106+0.0305396939544194i</v>
      </c>
    </row>
    <row r="940" spans="2:21" x14ac:dyDescent="0.2">
      <c r="B940" s="164">
        <f t="shared" si="297"/>
        <v>5.5099999999999039</v>
      </c>
      <c r="C940" s="164">
        <f t="shared" si="298"/>
        <v>323593.65692955721</v>
      </c>
      <c r="D940" s="164">
        <f t="shared" si="289"/>
        <v>323.5936569295572</v>
      </c>
      <c r="E940" s="164">
        <f t="shared" si="290"/>
        <v>-24.598244339469638</v>
      </c>
      <c r="F940" s="164">
        <f t="shared" si="291"/>
        <v>-232.31670069793159</v>
      </c>
      <c r="G940" s="164">
        <f t="shared" si="292"/>
        <v>-6.0871893599562377</v>
      </c>
      <c r="H940" s="164">
        <f t="shared" si="293"/>
        <v>176.43770115217529</v>
      </c>
      <c r="I940" s="164">
        <f t="shared" si="294"/>
        <v>-30.685433699425875</v>
      </c>
      <c r="J940" s="164">
        <f t="shared" si="295"/>
        <v>-55.878999545756301</v>
      </c>
      <c r="K940" s="164" t="str">
        <f t="shared" si="281"/>
        <v>1+0.093649141827593i</v>
      </c>
      <c r="L940" s="164" t="str">
        <f t="shared" si="282"/>
        <v>1-0.0315299906033267i</v>
      </c>
      <c r="M940" s="164" t="str">
        <f t="shared" si="299"/>
        <v>1.00295275656183+0.0621191512242663i</v>
      </c>
      <c r="N940" s="164" t="str">
        <f t="shared" si="283"/>
        <v>1+698.928813702525i</v>
      </c>
      <c r="O940" s="164" t="str">
        <f t="shared" si="284"/>
        <v>-1.76290276108559+1.19165367646624i</v>
      </c>
      <c r="P940" s="164" t="str">
        <f t="shared" si="300"/>
        <v>-834.643993197887-1230.95188180199i</v>
      </c>
      <c r="Q940" s="164" t="str">
        <f t="shared" si="285"/>
        <v>-0.0360030763731227+0.0466106102009555i</v>
      </c>
      <c r="R940" s="164" t="str">
        <f t="shared" si="286"/>
        <v>280-1.49041149605743i</v>
      </c>
      <c r="S940" s="164" t="str">
        <f t="shared" si="287"/>
        <v>-4918.35793698952i</v>
      </c>
      <c r="T940" s="164" t="str">
        <f t="shared" si="296"/>
        <v>278.926932300405-17.3643397527537i</v>
      </c>
      <c r="U940" s="164" t="str">
        <f t="shared" si="288"/>
        <v>-0.495222751864947+0.030829637158936i</v>
      </c>
    </row>
    <row r="941" spans="2:21" x14ac:dyDescent="0.2">
      <c r="B941" s="164">
        <f t="shared" si="297"/>
        <v>5.5149999999999038</v>
      </c>
      <c r="C941" s="164">
        <f t="shared" si="298"/>
        <v>327340.69487876631</v>
      </c>
      <c r="D941" s="164">
        <f t="shared" si="289"/>
        <v>327.34069487876633</v>
      </c>
      <c r="E941" s="164">
        <f t="shared" si="290"/>
        <v>-24.943489882956435</v>
      </c>
      <c r="F941" s="164">
        <f t="shared" si="291"/>
        <v>-232.92106869506773</v>
      </c>
      <c r="G941" s="164">
        <f t="shared" si="292"/>
        <v>-6.087518749778714</v>
      </c>
      <c r="H941" s="164">
        <f t="shared" si="293"/>
        <v>176.4035567449844</v>
      </c>
      <c r="I941" s="164">
        <f t="shared" si="294"/>
        <v>-31.031008632735148</v>
      </c>
      <c r="J941" s="164">
        <f t="shared" si="295"/>
        <v>-56.517511950083332</v>
      </c>
      <c r="K941" s="164" t="str">
        <f t="shared" si="281"/>
        <v>1+0.0947335477818644i</v>
      </c>
      <c r="L941" s="164" t="str">
        <f t="shared" si="282"/>
        <v>1-0.0318950906873329i</v>
      </c>
      <c r="M941" s="164" t="str">
        <f t="shared" si="299"/>
        <v>1.00302153509764+0.0628384570945315i</v>
      </c>
      <c r="N941" s="164" t="str">
        <f t="shared" si="283"/>
        <v>1+707.022027931719i</v>
      </c>
      <c r="O941" s="164" t="str">
        <f t="shared" si="284"/>
        <v>-1.82725903377202+1.20545237570652i</v>
      </c>
      <c r="P941" s="164" t="str">
        <f t="shared" si="300"/>
        <v>-854.108642280904-1290.70693523834i</v>
      </c>
      <c r="Q941" s="164" t="str">
        <f t="shared" si="285"/>
        <v>-0.0341256828633734+0.0451567453418532i</v>
      </c>
      <c r="R941" s="164" t="str">
        <f t="shared" si="286"/>
        <v>280-1.47335089673985i</v>
      </c>
      <c r="S941" s="164" t="str">
        <f t="shared" si="287"/>
        <v>-4862.05795924152i</v>
      </c>
      <c r="T941" s="164" t="str">
        <f t="shared" si="296"/>
        <v>278.905957816054-17.5298934469738i</v>
      </c>
      <c r="U941" s="164" t="str">
        <f t="shared" si="288"/>
        <v>-0.495185512571582+0.031123570610815i</v>
      </c>
    </row>
    <row r="942" spans="2:21" x14ac:dyDescent="0.2">
      <c r="B942" s="164">
        <f t="shared" si="297"/>
        <v>5.5199999999999037</v>
      </c>
      <c r="C942" s="164">
        <f t="shared" si="298"/>
        <v>331131.12148251774</v>
      </c>
      <c r="D942" s="164">
        <f t="shared" si="289"/>
        <v>331.13112148251776</v>
      </c>
      <c r="E942" s="164">
        <f t="shared" si="290"/>
        <v>-25.288130438807485</v>
      </c>
      <c r="F942" s="164">
        <f t="shared" si="291"/>
        <v>-233.50711480295416</v>
      </c>
      <c r="G942" s="164">
        <f t="shared" si="292"/>
        <v>-6.0878556576588796</v>
      </c>
      <c r="H942" s="164">
        <f t="shared" si="293"/>
        <v>176.3689394779569</v>
      </c>
      <c r="I942" s="164">
        <f t="shared" si="294"/>
        <v>-31.375986096466363</v>
      </c>
      <c r="J942" s="164">
        <f t="shared" si="295"/>
        <v>-57.138175324997263</v>
      </c>
      <c r="K942" s="164" t="str">
        <f t="shared" si="281"/>
        <v>1+0.0958305105652822i</v>
      </c>
      <c r="L942" s="164" t="str">
        <f t="shared" si="282"/>
        <v>1-0.0322644184310622i</v>
      </c>
      <c r="M942" s="164" t="str">
        <f t="shared" si="299"/>
        <v>1.00309191569134+0.06356609213422i</v>
      </c>
      <c r="N942" s="164" t="str">
        <f t="shared" si="283"/>
        <v>1+715.208957164894i</v>
      </c>
      <c r="O942" s="164" t="str">
        <f t="shared" si="284"/>
        <v>-1.89311435662136+1.2194108563535i</v>
      </c>
      <c r="P942" s="164" t="str">
        <f t="shared" si="300"/>
        <v>-874.026681284758-1352.7529339367i</v>
      </c>
      <c r="Q942" s="164" t="str">
        <f t="shared" si="285"/>
        <v>-0.0323525252398217+0.0437332850756307i</v>
      </c>
      <c r="R942" s="164" t="str">
        <f t="shared" si="286"/>
        <v>280-1.45648558848776i</v>
      </c>
      <c r="S942" s="164" t="str">
        <f t="shared" si="287"/>
        <v>-4806.40244200962i</v>
      </c>
      <c r="T942" s="164" t="str">
        <f t="shared" si="296"/>
        <v>278.884498038456-17.6977146420839i</v>
      </c>
      <c r="U942" s="164" t="str">
        <f t="shared" si="288"/>
        <v>-0.495147411660964+0.0314215299128381i</v>
      </c>
    </row>
    <row r="943" spans="2:21" x14ac:dyDescent="0.2">
      <c r="B943" s="164">
        <f t="shared" si="297"/>
        <v>5.5249999999999035</v>
      </c>
      <c r="C943" s="164">
        <f t="shared" si="298"/>
        <v>334965.43915775343</v>
      </c>
      <c r="D943" s="164">
        <f t="shared" si="289"/>
        <v>334.96543915775345</v>
      </c>
      <c r="E943" s="164">
        <f t="shared" si="290"/>
        <v>-25.632138874107376</v>
      </c>
      <c r="F943" s="164">
        <f t="shared" si="291"/>
        <v>-234.07547459283003</v>
      </c>
      <c r="G943" s="164">
        <f t="shared" si="292"/>
        <v>-6.0882002604567687</v>
      </c>
      <c r="H943" s="164">
        <f t="shared" si="293"/>
        <v>176.33384489697227</v>
      </c>
      <c r="I943" s="164">
        <f t="shared" si="294"/>
        <v>-31.720339134564146</v>
      </c>
      <c r="J943" s="164">
        <f t="shared" si="295"/>
        <v>-57.741629695857768</v>
      </c>
      <c r="K943" s="164" t="str">
        <f t="shared" si="281"/>
        <v>1+0.0969401755790756i</v>
      </c>
      <c r="L943" s="164" t="str">
        <f t="shared" si="282"/>
        <v>1-0.0326380227885069i</v>
      </c>
      <c r="M943" s="164" t="str">
        <f t="shared" si="299"/>
        <v>1.00316393565967+0.0643021527905687i</v>
      </c>
      <c r="N943" s="164" t="str">
        <f t="shared" si="283"/>
        <v>1+723.490686570654i</v>
      </c>
      <c r="O943" s="164" t="str">
        <f t="shared" si="284"/>
        <v>-1.96050364699747+1.23353096858866i</v>
      </c>
      <c r="P943" s="164" t="str">
        <f t="shared" si="300"/>
        <v>-894.408671017371-1417.17259862188i</v>
      </c>
      <c r="Q943" s="164" t="str">
        <f t="shared" si="285"/>
        <v>-0.030677731266781+0.0423414543793572i</v>
      </c>
      <c r="R943" s="164" t="str">
        <f t="shared" si="286"/>
        <v>280-1.43981333582281i</v>
      </c>
      <c r="S943" s="164" t="str">
        <f t="shared" si="287"/>
        <v>-4751.38400821528i</v>
      </c>
      <c r="T943" s="164" t="str">
        <f t="shared" si="296"/>
        <v>278.862541816782-17.8678236256668i</v>
      </c>
      <c r="U943" s="164" t="str">
        <f t="shared" si="288"/>
        <v>-0.495108429335277+0.0317235510847347i</v>
      </c>
    </row>
    <row r="944" spans="2:21" x14ac:dyDescent="0.2">
      <c r="B944" s="164">
        <f t="shared" si="297"/>
        <v>5.5299999999999034</v>
      </c>
      <c r="C944" s="164">
        <f t="shared" si="298"/>
        <v>338844.15613912744</v>
      </c>
      <c r="D944" s="164">
        <f t="shared" si="289"/>
        <v>338.84415613912745</v>
      </c>
      <c r="E944" s="164">
        <f t="shared" si="290"/>
        <v>-25.975491981979285</v>
      </c>
      <c r="F944" s="164">
        <f t="shared" si="291"/>
        <v>-234.62676056671597</v>
      </c>
      <c r="G944" s="164">
        <f t="shared" si="292"/>
        <v>-6.0885527390294927</v>
      </c>
      <c r="H944" s="164">
        <f t="shared" si="293"/>
        <v>176.29826848933865</v>
      </c>
      <c r="I944" s="164">
        <f t="shared" si="294"/>
        <v>-32.064044721008777</v>
      </c>
      <c r="J944" s="164">
        <f t="shared" si="295"/>
        <v>-58.328492077377319</v>
      </c>
      <c r="K944" s="164" t="str">
        <f t="shared" si="281"/>
        <v>1+0.0980626899081401i</v>
      </c>
      <c r="L944" s="164" t="str">
        <f t="shared" si="282"/>
        <v>1-0.0330159532805199i</v>
      </c>
      <c r="M944" s="164" t="str">
        <f t="shared" si="299"/>
        <v>1.00323763318857+0.0650467366276202i</v>
      </c>
      <c r="N944" s="164" t="str">
        <f t="shared" si="283"/>
        <v>1+731.868313883262i</v>
      </c>
      <c r="O944" s="164" t="str">
        <f t="shared" si="284"/>
        <v>-2.02946263559413+1.24781458401761i</v>
      </c>
      <c r="P944" s="164" t="str">
        <f t="shared" si="300"/>
        <v>-915.265418279506-1484.05158261734i</v>
      </c>
      <c r="Q944" s="164" t="str">
        <f t="shared" si="285"/>
        <v>-0.0290957292832124+0.0409821920710337i</v>
      </c>
      <c r="R944" s="164" t="str">
        <f t="shared" si="286"/>
        <v>280-1.42333192885597i</v>
      </c>
      <c r="S944" s="164" t="str">
        <f t="shared" si="287"/>
        <v>-4696.99536522469i</v>
      </c>
      <c r="T944" s="164" t="str">
        <f t="shared" si="296"/>
        <v>278.840077747617-18.0402409205668i</v>
      </c>
      <c r="U944" s="164" t="str">
        <f t="shared" si="288"/>
        <v>-0.495068545348248+0.0320296705639305i</v>
      </c>
    </row>
    <row r="945" spans="2:21" x14ac:dyDescent="0.2">
      <c r="B945" s="164">
        <f t="shared" si="297"/>
        <v>5.5349999999999033</v>
      </c>
      <c r="C945" s="164">
        <f t="shared" si="298"/>
        <v>342767.78654637438</v>
      </c>
      <c r="D945" s="164">
        <f t="shared" si="289"/>
        <v>342.7677865463744</v>
      </c>
      <c r="E945" s="164">
        <f t="shared" si="290"/>
        <v>-26.318170122106615</v>
      </c>
      <c r="F945" s="164">
        <f t="shared" si="291"/>
        <v>-235.16156250252101</v>
      </c>
      <c r="G945" s="164">
        <f t="shared" si="292"/>
        <v>-6.0889132783228046</v>
      </c>
      <c r="H945" s="164">
        <f t="shared" si="293"/>
        <v>176.26220568335768</v>
      </c>
      <c r="I945" s="164">
        <f t="shared" si="294"/>
        <v>-32.407083400429421</v>
      </c>
      <c r="J945" s="164">
        <f t="shared" si="295"/>
        <v>-58.89935681916333</v>
      </c>
      <c r="K945" s="164" t="str">
        <f t="shared" si="281"/>
        <v>1+0.099198202340534i</v>
      </c>
      <c r="L945" s="164" t="str">
        <f t="shared" si="282"/>
        <v>1-0.0333982600013786i</v>
      </c>
      <c r="M945" s="164" t="str">
        <f t="shared" si="299"/>
        <v>1.00331304735344+0.0657999423391554i</v>
      </c>
      <c r="N945" s="164" t="str">
        <f t="shared" si="283"/>
        <v>1+740.342949548142i</v>
      </c>
      <c r="O945" s="164" t="str">
        <f t="shared" si="284"/>
        <v>-2.10002788537986+1.26226359591807i</v>
      </c>
      <c r="P945" s="164" t="str">
        <f t="shared" si="300"/>
        <v>-936.607981594608-1553.47857519955i</v>
      </c>
      <c r="Q945" s="164" t="str">
        <f t="shared" si="285"/>
        <v>-0.0276012398276503+0.0396561851443414i</v>
      </c>
      <c r="R945" s="164" t="str">
        <f t="shared" si="286"/>
        <v>280-1.4070391829946i</v>
      </c>
      <c r="S945" s="164" t="str">
        <f t="shared" si="287"/>
        <v>-4643.22930388216i</v>
      </c>
      <c r="T945" s="164" t="str">
        <f t="shared" si="296"/>
        <v>278.817094169424-18.2149872852689i</v>
      </c>
      <c r="U945" s="164" t="str">
        <f t="shared" si="288"/>
        <v>-0.49502773899532+0.0323399252062214i</v>
      </c>
    </row>
    <row r="946" spans="2:21" x14ac:dyDescent="0.2">
      <c r="B946" s="164">
        <f t="shared" si="297"/>
        <v>5.5399999999999032</v>
      </c>
      <c r="C946" s="164">
        <f t="shared" si="298"/>
        <v>346736.85045245476</v>
      </c>
      <c r="D946" s="164">
        <f t="shared" si="289"/>
        <v>346.73685045245475</v>
      </c>
      <c r="E946" s="164">
        <f t="shared" si="290"/>
        <v>-26.660156889297376</v>
      </c>
      <c r="F946" s="164">
        <f t="shared" si="291"/>
        <v>-235.68044788314057</v>
      </c>
      <c r="G946" s="164">
        <f t="shared" si="292"/>
        <v>-6.0892820674652413</v>
      </c>
      <c r="H946" s="164">
        <f t="shared" si="293"/>
        <v>176.22565184788689</v>
      </c>
      <c r="I946" s="164">
        <f t="shared" si="294"/>
        <v>-32.749438956762617</v>
      </c>
      <c r="J946" s="164">
        <f t="shared" si="295"/>
        <v>-59.454796035253679</v>
      </c>
      <c r="K946" s="164" t="str">
        <f t="shared" si="281"/>
        <v>1+0.1003468633872i</v>
      </c>
      <c r="L946" s="164" t="str">
        <f t="shared" si="282"/>
        <v>1-0.0337849936254248i</v>
      </c>
      <c r="M946" s="164" t="str">
        <f t="shared" si="299"/>
        <v>1.00339021813987+0.0665618697617752i</v>
      </c>
      <c r="N946" s="164" t="str">
        <f t="shared" si="283"/>
        <v>1+748.915716869073i</v>
      </c>
      <c r="O946" s="164" t="str">
        <f t="shared" si="284"/>
        <v>-2.17223681098412+1.27687991949094i</v>
      </c>
      <c r="P946" s="164" t="str">
        <f t="shared" si="300"/>
        <v>-958.447677072266-1625.54540858807i</v>
      </c>
      <c r="Q946" s="164" t="str">
        <f t="shared" si="285"/>
        <v>-0.0261892661190378+0.0383638997233527i</v>
      </c>
      <c r="R946" s="164" t="str">
        <f t="shared" si="286"/>
        <v>280-1.39093293865288i</v>
      </c>
      <c r="S946" s="164" t="str">
        <f t="shared" si="287"/>
        <v>-4590.0786975545i</v>
      </c>
      <c r="T946" s="164" t="str">
        <f t="shared" si="296"/>
        <v>278.793579156874-18.3920837142273i</v>
      </c>
      <c r="U946" s="164" t="str">
        <f t="shared" si="288"/>
        <v>-0.494985989103586+0.0326543522863564i</v>
      </c>
    </row>
    <row r="947" spans="2:21" x14ac:dyDescent="0.2">
      <c r="B947" s="164">
        <f t="shared" si="297"/>
        <v>5.5449999999999031</v>
      </c>
      <c r="C947" s="164">
        <f t="shared" si="298"/>
        <v>350751.87395249022</v>
      </c>
      <c r="D947" s="164">
        <f t="shared" si="289"/>
        <v>350.7518739524902</v>
      </c>
      <c r="E947" s="164">
        <f t="shared" si="290"/>
        <v>-27.001438808388013</v>
      </c>
      <c r="F947" s="164">
        <f t="shared" si="291"/>
        <v>-236.18396239253741</v>
      </c>
      <c r="G947" s="164">
        <f t="shared" si="292"/>
        <v>-6.0896592998642038</v>
      </c>
      <c r="H947" s="164">
        <f t="shared" si="293"/>
        <v>176.18860229190025</v>
      </c>
      <c r="I947" s="164">
        <f t="shared" si="294"/>
        <v>-33.091098108252218</v>
      </c>
      <c r="J947" s="164">
        <f t="shared" si="295"/>
        <v>-59.995360100637157</v>
      </c>
      <c r="K947" s="164" t="str">
        <f t="shared" si="281"/>
        <v>1+0.101508825301917i</v>
      </c>
      <c r="L947" s="164" t="str">
        <f t="shared" si="282"/>
        <v>1-0.0341762054137814i</v>
      </c>
      <c r="M947" s="164" t="str">
        <f t="shared" si="299"/>
        <v>1.00346918646483+0.0673326198881356i</v>
      </c>
      <c r="N947" s="164" t="str">
        <f t="shared" si="283"/>
        <v>1+757.587752157077i</v>
      </c>
      <c r="O947" s="164" t="str">
        <f t="shared" si="284"/>
        <v>-2.24612769853509+1.29166549211407i</v>
      </c>
      <c r="P947" s="164" t="str">
        <f t="shared" si="300"/>
        <v>-980.796084408098-1700.34716869883i</v>
      </c>
      <c r="Q947" s="164" t="str">
        <f t="shared" si="285"/>
        <v>-0.0248550837139377+0.0371056089003269i</v>
      </c>
      <c r="R947" s="164" t="str">
        <f t="shared" si="286"/>
        <v>280-1.37501106096557i</v>
      </c>
      <c r="S947" s="164" t="str">
        <f t="shared" si="287"/>
        <v>-4537.5365011864i</v>
      </c>
      <c r="T947" s="164" t="str">
        <f t="shared" si="296"/>
        <v>278.769520515066-18.5715514381438i</v>
      </c>
      <c r="U947" s="164" t="str">
        <f t="shared" si="288"/>
        <v>-0.494943274021525+0.0329729894985319i</v>
      </c>
    </row>
    <row r="948" spans="2:21" x14ac:dyDescent="0.2">
      <c r="B948" s="164">
        <f t="shared" si="297"/>
        <v>5.549999999999903</v>
      </c>
      <c r="C948" s="164">
        <f t="shared" si="298"/>
        <v>354813.3892334968</v>
      </c>
      <c r="D948" s="164">
        <f t="shared" si="289"/>
        <v>354.81338923349682</v>
      </c>
      <c r="E948" s="164">
        <f t="shared" si="290"/>
        <v>-27.342005053797411</v>
      </c>
      <c r="F948" s="164">
        <f t="shared" si="291"/>
        <v>-236.67263046414001</v>
      </c>
      <c r="G948" s="164">
        <f t="shared" si="292"/>
        <v>-6.0900451733039738</v>
      </c>
      <c r="H948" s="164">
        <f t="shared" si="293"/>
        <v>176.15105226404665</v>
      </c>
      <c r="I948" s="164">
        <f t="shared" si="294"/>
        <v>-33.432050227101385</v>
      </c>
      <c r="J948" s="164">
        <f t="shared" si="295"/>
        <v>-60.521578200093359</v>
      </c>
      <c r="K948" s="164" t="str">
        <f t="shared" si="281"/>
        <v>1+0.102684242101476i</v>
      </c>
      <c r="L948" s="164" t="str">
        <f t="shared" si="282"/>
        <v>1-0.0345719472211471i</v>
      </c>
      <c r="M948" s="164" t="str">
        <f t="shared" si="299"/>
        <v>1.00354999419838+0.0681122948803289i</v>
      </c>
      <c r="N948" s="164" t="str">
        <f t="shared" si="283"/>
        <v>1+766.36020488104i</v>
      </c>
      <c r="O948" s="164" t="str">
        <f t="shared" si="284"/>
        <v>-2.32173972595943+1.30662227359909i</v>
      </c>
      <c r="P948" s="164" t="str">
        <f t="shared" si="300"/>
        <v>-1003.66505302349-1777.98230979312i</v>
      </c>
      <c r="Q948" s="164" t="str">
        <f t="shared" si="285"/>
        <v>-0.0235942296068075+0.0358814177121631i</v>
      </c>
      <c r="R948" s="164" t="str">
        <f t="shared" si="286"/>
        <v>280-1.35927143950504i</v>
      </c>
      <c r="S948" s="164" t="str">
        <f t="shared" si="287"/>
        <v>-4485.59575036662i</v>
      </c>
      <c r="T948" s="164" t="str">
        <f t="shared" si="296"/>
        <v>278.744905773632-18.7534119241927i</v>
      </c>
      <c r="U948" s="164" t="str">
        <f t="shared" si="288"/>
        <v>-0.494899571608535+0.0332958749567911i</v>
      </c>
    </row>
    <row r="949" spans="2:21" x14ac:dyDescent="0.2">
      <c r="B949" s="164">
        <f t="shared" si="297"/>
        <v>5.5549999999999029</v>
      </c>
      <c r="C949" s="164">
        <f t="shared" si="298"/>
        <v>358921.93464492558</v>
      </c>
      <c r="D949" s="164">
        <f t="shared" si="289"/>
        <v>358.92193464492556</v>
      </c>
      <c r="E949" s="164">
        <f t="shared" si="290"/>
        <v>-27.681847192073619</v>
      </c>
      <c r="F949" s="164">
        <f t="shared" si="291"/>
        <v>-237.14695586897989</v>
      </c>
      <c r="G949" s="164">
        <f t="shared" si="292"/>
        <v>-6.0904398900457446</v>
      </c>
      <c r="H949" s="164">
        <f t="shared" si="293"/>
        <v>176.11299695220666</v>
      </c>
      <c r="I949" s="164">
        <f t="shared" si="294"/>
        <v>-33.772287082119362</v>
      </c>
      <c r="J949" s="164">
        <f t="shared" si="295"/>
        <v>-61.03395891677323</v>
      </c>
      <c r="K949" s="164" t="str">
        <f t="shared" si="281"/>
        <v>1+0.103873269586103i</v>
      </c>
      <c r="L949" s="164" t="str">
        <f t="shared" si="282"/>
        <v>1-0.03497227150267i</v>
      </c>
      <c r="M949" s="164" t="str">
        <f t="shared" si="299"/>
        <v>1.00363268418584+0.068900998083433i</v>
      </c>
      <c r="N949" s="164" t="str">
        <f t="shared" si="283"/>
        <v>1+775.234237820066i</v>
      </c>
      <c r="O949" s="164" t="str">
        <f t="shared" si="284"/>
        <v>-2.39911298375488+1.3217522464512i</v>
      </c>
      <c r="P949" s="164" t="str">
        <f t="shared" si="300"/>
        <v>-1027.06670834831-1858.55277315899i</v>
      </c>
      <c r="Q949" s="164" t="str">
        <f t="shared" si="285"/>
        <v>-0.0224024909935224+0.0346912855004856i</v>
      </c>
      <c r="R949" s="164" t="str">
        <f t="shared" si="286"/>
        <v>280-1.3437119880015i</v>
      </c>
      <c r="S949" s="164" t="str">
        <f t="shared" si="287"/>
        <v>-4434.24956040494i</v>
      </c>
      <c r="T949" s="164" t="str">
        <f t="shared" si="296"/>
        <v>278.719722180724-18.9376868761893i</v>
      </c>
      <c r="U949" s="164" t="str">
        <f t="shared" si="288"/>
        <v>-0.49485485922426+0.0336230471953229i</v>
      </c>
    </row>
    <row r="950" spans="2:21" x14ac:dyDescent="0.2">
      <c r="B950" s="164">
        <f t="shared" si="297"/>
        <v>5.5599999999999028</v>
      </c>
      <c r="C950" s="164">
        <f t="shared" si="298"/>
        <v>363078.05477002077</v>
      </c>
      <c r="D950" s="164">
        <f t="shared" si="289"/>
        <v>363.07805477002074</v>
      </c>
      <c r="E950" s="164">
        <f t="shared" si="290"/>
        <v>-28.020958945827882</v>
      </c>
      <c r="F950" s="164">
        <f t="shared" si="291"/>
        <v>-237.60742233283696</v>
      </c>
      <c r="G950" s="164">
        <f t="shared" si="292"/>
        <v>-6.0908436569304509</v>
      </c>
      <c r="H950" s="164">
        <f t="shared" si="293"/>
        <v>176.07443148304768</v>
      </c>
      <c r="I950" s="164">
        <f t="shared" si="294"/>
        <v>-34.111802602758331</v>
      </c>
      <c r="J950" s="164">
        <f t="shared" si="295"/>
        <v>-61.532990849789286</v>
      </c>
      <c r="K950" s="164" t="str">
        <f t="shared" si="281"/>
        <v>1+0.105076065360101i</v>
      </c>
      <c r="L950" s="164" t="str">
        <f t="shared" si="282"/>
        <v>1-0.0353772313209i</v>
      </c>
      <c r="M950" s="164" t="str">
        <f t="shared" si="299"/>
        <v>1.00371730027053+0.069698834039201i</v>
      </c>
      <c r="N950" s="164" t="str">
        <f t="shared" si="283"/>
        <v>1+784.211027217611i</v>
      </c>
      <c r="O950" s="164" t="str">
        <f t="shared" si="284"/>
        <v>-2.47828849624689+1.3370574161319i</v>
      </c>
      <c r="P950" s="164" t="str">
        <f t="shared" si="300"/>
        <v>-1051.01345824997-1942.16410996723i</v>
      </c>
      <c r="Q950" s="164" t="str">
        <f t="shared" si="285"/>
        <v>-0.0212758938783284+0.033535045887658i</v>
      </c>
      <c r="R950" s="164" t="str">
        <f t="shared" si="286"/>
        <v>280-1.32833064406651i</v>
      </c>
      <c r="S950" s="164" t="str">
        <f t="shared" si="287"/>
        <v>-4383.49112541948i</v>
      </c>
      <c r="T950" s="164" t="str">
        <f t="shared" si="296"/>
        <v>278.693956696862-19.1243982346977i</v>
      </c>
      <c r="U950" s="164" t="str">
        <f t="shared" si="288"/>
        <v>-0.494809113717664+0.0339545451686537i</v>
      </c>
    </row>
    <row r="951" spans="2:21" x14ac:dyDescent="0.2">
      <c r="B951" s="164">
        <f t="shared" si="297"/>
        <v>5.5649999999999027</v>
      </c>
      <c r="C951" s="164">
        <f t="shared" si="298"/>
        <v>367282.3004980025</v>
      </c>
      <c r="D951" s="164">
        <f t="shared" si="289"/>
        <v>367.28230049800248</v>
      </c>
      <c r="E951" s="164">
        <f t="shared" si="290"/>
        <v>-28.359335977511172</v>
      </c>
      <c r="F951" s="164">
        <f t="shared" si="291"/>
        <v>-238.05449417326426</v>
      </c>
      <c r="G951" s="164">
        <f t="shared" si="292"/>
        <v>-6.0912566854826791</v>
      </c>
      <c r="H951" s="164">
        <f t="shared" si="293"/>
        <v>176.03535092157753</v>
      </c>
      <c r="I951" s="164">
        <f t="shared" si="294"/>
        <v>-34.450592662993849</v>
      </c>
      <c r="J951" s="164">
        <f t="shared" si="295"/>
        <v>-62.019143251686728</v>
      </c>
      <c r="K951" s="164" t="str">
        <f t="shared" si="281"/>
        <v>1+0.106292788852748i</v>
      </c>
      <c r="L951" s="164" t="str">
        <f t="shared" si="282"/>
        <v>1-0.0357868803528221i</v>
      </c>
      <c r="M951" s="164" t="str">
        <f t="shared" si="299"/>
        <v>1.00380388731704+0.0705059084999259i</v>
      </c>
      <c r="N951" s="164" t="str">
        <f t="shared" si="283"/>
        <v>1+793.291762937384i</v>
      </c>
      <c r="O951" s="164" t="str">
        <f t="shared" si="284"/>
        <v>-2.5593082433402+1.35253981132485i</v>
      </c>
      <c r="P951" s="164" t="str">
        <f t="shared" si="300"/>
        <v>-1075.51799961223-2028.9256084482i</v>
      </c>
      <c r="Q951" s="164" t="str">
        <f t="shared" si="285"/>
        <v>-0.0202106916702205+0.0324124245870749i</v>
      </c>
      <c r="R951" s="164" t="str">
        <f t="shared" si="286"/>
        <v>280-1.31312536891959i</v>
      </c>
      <c r="S951" s="164" t="str">
        <f t="shared" si="287"/>
        <v>-4333.31371743465i</v>
      </c>
      <c r="T951" s="164" t="str">
        <f t="shared" si="296"/>
        <v>278.66759598869-19.3135681770791i</v>
      </c>
      <c r="U951" s="164" t="str">
        <f t="shared" si="288"/>
        <v>-0.494762311415949+0.034290408251733i</v>
      </c>
    </row>
    <row r="952" spans="2:21" x14ac:dyDescent="0.2">
      <c r="B952" s="164">
        <f t="shared" si="297"/>
        <v>5.5699999999999026</v>
      </c>
      <c r="C952" s="164">
        <f t="shared" si="298"/>
        <v>371535.22909708944</v>
      </c>
      <c r="D952" s="164">
        <f t="shared" si="289"/>
        <v>371.53522909708943</v>
      </c>
      <c r="E952" s="164">
        <f t="shared" si="290"/>
        <v>-28.696975691563008</v>
      </c>
      <c r="F952" s="164">
        <f t="shared" si="291"/>
        <v>-238.4886169487929</v>
      </c>
      <c r="G952" s="164">
        <f t="shared" si="292"/>
        <v>-6.0916791920180628</v>
      </c>
      <c r="H952" s="164">
        <f t="shared" si="293"/>
        <v>175.9957502706967</v>
      </c>
      <c r="I952" s="164">
        <f t="shared" si="294"/>
        <v>-34.788654883581074</v>
      </c>
      <c r="J952" s="164">
        <f t="shared" si="295"/>
        <v>-62.492866678096192</v>
      </c>
      <c r="K952" s="164" t="str">
        <f t="shared" si="281"/>
        <v>1+0.107523601339426i</v>
      </c>
      <c r="L952" s="164" t="str">
        <f t="shared" si="282"/>
        <v>1-0.0362012728969721i</v>
      </c>
      <c r="M952" s="164" t="str">
        <f t="shared" si="299"/>
        <v>1.00389249123495+0.0713223284424539i</v>
      </c>
      <c r="N952" s="164" t="str">
        <f t="shared" si="283"/>
        <v>1+802.477648621071i</v>
      </c>
      <c r="O952" s="164" t="str">
        <f t="shared" si="284"/>
        <v>-2.64221518277712+1.36820148420478i</v>
      </c>
      <c r="P952" s="164" t="str">
        <f t="shared" si="300"/>
        <v>-1100.59332506729-2118.95042554167i</v>
      </c>
      <c r="Q952" s="164" t="str">
        <f t="shared" si="285"/>
        <v>-0.0192033538856314+0.0313230552514573i</v>
      </c>
      <c r="R952" s="164" t="str">
        <f t="shared" si="286"/>
        <v>280-1.298094147118i</v>
      </c>
      <c r="S952" s="164" t="str">
        <f t="shared" si="287"/>
        <v>-4283.7106854894i</v>
      </c>
      <c r="T952" s="164" t="str">
        <f t="shared" si="296"/>
        <v>278.640626422571-19.5052191174718i</v>
      </c>
      <c r="U952" s="164" t="str">
        <f t="shared" si="288"/>
        <v>-0.494714428113179+0.0346306762398976i</v>
      </c>
    </row>
    <row r="953" spans="2:21" x14ac:dyDescent="0.2">
      <c r="B953" s="164">
        <f t="shared" si="297"/>
        <v>5.5749999999999025</v>
      </c>
      <c r="C953" s="164">
        <f t="shared" si="298"/>
        <v>375837.40428836003</v>
      </c>
      <c r="D953" s="164">
        <f t="shared" si="289"/>
        <v>375.83740428836006</v>
      </c>
      <c r="E953" s="164">
        <f t="shared" si="290"/>
        <v>-29.033877053534663</v>
      </c>
      <c r="F953" s="164">
        <f t="shared" si="291"/>
        <v>-238.91021811385417</v>
      </c>
      <c r="G953" s="164">
        <f t="shared" si="292"/>
        <v>-6.0921113977519799</v>
      </c>
      <c r="H953" s="164">
        <f t="shared" si="293"/>
        <v>175.95562447074977</v>
      </c>
      <c r="I953" s="164">
        <f t="shared" si="294"/>
        <v>-35.125988451286645</v>
      </c>
      <c r="J953" s="164">
        <f t="shared" si="295"/>
        <v>-62.954593643104403</v>
      </c>
      <c r="K953" s="164" t="str">
        <f t="shared" si="281"/>
        <v>1+0.108768665962995i</v>
      </c>
      <c r="L953" s="164" t="str">
        <f t="shared" si="282"/>
        <v>1-0.0366204638806326i</v>
      </c>
      <c r="M953" s="164" t="str">
        <f t="shared" si="299"/>
        <v>1.00398315900324+0.0721482020823624i</v>
      </c>
      <c r="N953" s="164" t="str">
        <f t="shared" si="283"/>
        <v>1+811.76990184787i</v>
      </c>
      <c r="O953" s="164" t="str">
        <f t="shared" si="284"/>
        <v>-2.72705327291441+1.38404451070945i</v>
      </c>
      <c r="P953" s="164" t="str">
        <f t="shared" si="300"/>
        <v>-1126.25272988461-2212.35572317693i</v>
      </c>
      <c r="Q953" s="164" t="str">
        <f t="shared" si="285"/>
        <v>-0.0182505550497082+0.0302664935480915i</v>
      </c>
      <c r="R953" s="164" t="str">
        <f t="shared" si="286"/>
        <v>280-1.28323498628956i</v>
      </c>
      <c r="S953" s="164" t="str">
        <f t="shared" si="287"/>
        <v>-4234.67545475554i</v>
      </c>
      <c r="T953" s="164" t="str">
        <f t="shared" si="296"/>
        <v>278.613034058083-19.6993737067046i</v>
      </c>
      <c r="U953" s="164" t="str">
        <f t="shared" si="288"/>
        <v>-0.494665439058735+0.0349753893487182i</v>
      </c>
    </row>
    <row r="954" spans="2:21" x14ac:dyDescent="0.2">
      <c r="B954" s="164">
        <f t="shared" si="297"/>
        <v>5.5799999999999024</v>
      </c>
      <c r="C954" s="164">
        <f t="shared" si="298"/>
        <v>380189.39632047608</v>
      </c>
      <c r="D954" s="164">
        <f t="shared" si="289"/>
        <v>380.18939632047608</v>
      </c>
      <c r="E954" s="164">
        <f t="shared" si="290"/>
        <v>-29.370040424871995</v>
      </c>
      <c r="F954" s="164">
        <f t="shared" si="291"/>
        <v>-239.31970767401856</v>
      </c>
      <c r="G954" s="164">
        <f t="shared" si="292"/>
        <v>-6.0925535289112158</v>
      </c>
      <c r="H954" s="164">
        <f t="shared" si="293"/>
        <v>175.91496839907532</v>
      </c>
      <c r="I954" s="164">
        <f t="shared" si="294"/>
        <v>-35.462593953783212</v>
      </c>
      <c r="J954" s="164">
        <f t="shared" si="295"/>
        <v>-63.404739274943239</v>
      </c>
      <c r="K954" s="164" t="str">
        <f t="shared" si="281"/>
        <v>1+0.110028147755424i</v>
      </c>
      <c r="L954" s="164" t="str">
        <f t="shared" si="282"/>
        <v>1-0.0370445088671147i</v>
      </c>
      <c r="M954" s="164" t="str">
        <f t="shared" si="299"/>
        <v>1.00407593869516+0.0729836388883093i</v>
      </c>
      <c r="N954" s="164" t="str">
        <f t="shared" si="283"/>
        <v>1+821.169754295879i</v>
      </c>
      <c r="O954" s="164" t="str">
        <f t="shared" si="284"/>
        <v>-2.81386749603037+1.40007099081488i</v>
      </c>
      <c r="P954" s="164" t="str">
        <f t="shared" si="300"/>
        <v>-1152.50981902027-2309.2628093456i</v>
      </c>
      <c r="Q954" s="164" t="str">
        <f t="shared" si="285"/>
        <v>-0.0173491638677321+0.0292422296352824i</v>
      </c>
      <c r="R954" s="164" t="str">
        <f t="shared" si="286"/>
        <v>280-1.2685459168686i</v>
      </c>
      <c r="S954" s="164" t="str">
        <f t="shared" si="287"/>
        <v>-4186.20152566637i</v>
      </c>
      <c r="T954" s="164" t="str">
        <f t="shared" si="296"/>
        <v>278.584804641365-19.8960548321376i</v>
      </c>
      <c r="U954" s="164" t="str">
        <f t="shared" si="288"/>
        <v>-0.494615318945502+0.0353245882137167i</v>
      </c>
    </row>
    <row r="955" spans="2:21" x14ac:dyDescent="0.2">
      <c r="B955" s="164">
        <f t="shared" si="297"/>
        <v>5.5849999999999023</v>
      </c>
      <c r="C955" s="164">
        <f t="shared" si="298"/>
        <v>384591.78204526746</v>
      </c>
      <c r="D955" s="164">
        <f t="shared" si="289"/>
        <v>384.59178204526745</v>
      </c>
      <c r="E955" s="164">
        <f t="shared" si="290"/>
        <v>-29.705467412122204</v>
      </c>
      <c r="F955" s="164">
        <f t="shared" si="291"/>
        <v>-239.71747883710134</v>
      </c>
      <c r="G955" s="164">
        <f t="shared" si="292"/>
        <v>-6.0930058168474241</v>
      </c>
      <c r="H955" s="164">
        <f t="shared" si="293"/>
        <v>175.87377686955557</v>
      </c>
      <c r="I955" s="164">
        <f t="shared" si="294"/>
        <v>-35.798473228969627</v>
      </c>
      <c r="J955" s="164">
        <f t="shared" si="295"/>
        <v>-63.843701967545769</v>
      </c>
      <c r="K955" s="164" t="str">
        <f t="shared" si="281"/>
        <v>1+0.111302213659659i</v>
      </c>
      <c r="L955" s="164" t="str">
        <f t="shared" si="282"/>
        <v>1-0.0374734640631219i</v>
      </c>
      <c r="M955" s="164" t="str">
        <f t="shared" si="299"/>
        <v>1.00417087950372+0.0738287495965371i</v>
      </c>
      <c r="N955" s="164" t="str">
        <f t="shared" si="283"/>
        <v>1+830.678451905361i</v>
      </c>
      <c r="O955" s="164" t="str">
        <f t="shared" si="284"/>
        <v>-2.90270388217523+1.41628304881363i</v>
      </c>
      <c r="P955" s="164" t="str">
        <f t="shared" si="300"/>
        <v>-1179.37851433049-2409.79728413619i</v>
      </c>
      <c r="Q955" s="164" t="str">
        <f t="shared" si="285"/>
        <v>-0.0164962327208828+0.0282496992000699i</v>
      </c>
      <c r="R955" s="164" t="str">
        <f t="shared" si="286"/>
        <v>280-1.25402499183488i</v>
      </c>
      <c r="S955" s="164" t="str">
        <f t="shared" si="287"/>
        <v>-4138.28247305509i</v>
      </c>
      <c r="T955" s="164" t="str">
        <f t="shared" si="296"/>
        <v>278.555923598353-20.0952856174284i</v>
      </c>
      <c r="U955" s="164" t="str">
        <f t="shared" si="288"/>
        <v>-0.494564041897857+0.0356783138899511i</v>
      </c>
    </row>
    <row r="956" spans="2:21" x14ac:dyDescent="0.2">
      <c r="B956" s="164">
        <f t="shared" si="297"/>
        <v>5.5899999999999022</v>
      </c>
      <c r="C956" s="164">
        <f t="shared" si="298"/>
        <v>389045.14499419346</v>
      </c>
      <c r="D956" s="164">
        <f t="shared" si="289"/>
        <v>389.04514499419344</v>
      </c>
      <c r="E956" s="164">
        <f t="shared" si="290"/>
        <v>-30.040160729406971</v>
      </c>
      <c r="F956" s="164">
        <f t="shared" si="291"/>
        <v>-240.10390865647344</v>
      </c>
      <c r="G956" s="164">
        <f t="shared" si="292"/>
        <v>-6.0934684981541292</v>
      </c>
      <c r="H956" s="164">
        <f t="shared" si="293"/>
        <v>175.83204463216532</v>
      </c>
      <c r="I956" s="164">
        <f t="shared" si="294"/>
        <v>-36.133629227561102</v>
      </c>
      <c r="J956" s="164">
        <f t="shared" si="295"/>
        <v>-64.271864024308115</v>
      </c>
      <c r="K956" s="164" t="str">
        <f t="shared" si="281"/>
        <v>1+0.112591032551757i</v>
      </c>
      <c r="L956" s="164" t="str">
        <f t="shared" si="282"/>
        <v>1-0.0379073863262007i</v>
      </c>
      <c r="M956" s="164" t="str">
        <f t="shared" si="299"/>
        <v>1.00426803176781+0.0746836462255563i</v>
      </c>
      <c r="N956" s="164" t="str">
        <f t="shared" si="283"/>
        <v>1+840.297255043882i</v>
      </c>
      <c r="O956" s="164" t="str">
        <f t="shared" si="284"/>
        <v>-2.9936095335768+1.43268283359644i</v>
      </c>
      <c r="P956" s="164" t="str">
        <f t="shared" si="300"/>
        <v>-1206.87306195316-2514.08919090418i</v>
      </c>
      <c r="Q956" s="164" t="str">
        <f t="shared" si="285"/>
        <v>-0.0156889875261258+0.0272882932036097i</v>
      </c>
      <c r="R956" s="164" t="str">
        <f t="shared" si="286"/>
        <v>280-1.23967028645551i</v>
      </c>
      <c r="S956" s="164" t="str">
        <f t="shared" si="287"/>
        <v>-4090.91194530318i</v>
      </c>
      <c r="T956" s="164" t="str">
        <f t="shared" si="296"/>
        <v>278.526376027844-20.2970894222175i</v>
      </c>
      <c r="U956" s="164" t="str">
        <f t="shared" si="288"/>
        <v>-0.494511581459356+0.0360366078514565i</v>
      </c>
    </row>
    <row r="957" spans="2:21" x14ac:dyDescent="0.2">
      <c r="B957" s="164">
        <f t="shared" si="297"/>
        <v>5.5949999999999021</v>
      </c>
      <c r="C957" s="164">
        <f t="shared" si="298"/>
        <v>393550.07545568934</v>
      </c>
      <c r="D957" s="164">
        <f t="shared" si="289"/>
        <v>393.55007545568935</v>
      </c>
      <c r="E957" s="164">
        <f t="shared" si="290"/>
        <v>-30.374124073086758</v>
      </c>
      <c r="F957" s="164">
        <f t="shared" si="291"/>
        <v>-240.47935866361908</v>
      </c>
      <c r="G957" s="164">
        <f t="shared" si="292"/>
        <v>-6.0939418147843805</v>
      </c>
      <c r="H957" s="164">
        <f t="shared" si="293"/>
        <v>175.78976637252026</v>
      </c>
      <c r="I957" s="164">
        <f t="shared" si="294"/>
        <v>-36.468065887871141</v>
      </c>
      <c r="J957" s="164">
        <f t="shared" si="295"/>
        <v>-64.689592291098819</v>
      </c>
      <c r="K957" s="164" t="str">
        <f t="shared" si="281"/>
        <v>1+0.113894775263264i</v>
      </c>
      <c r="L957" s="164" t="str">
        <f t="shared" si="282"/>
        <v>1-0.0383463331722773i</v>
      </c>
      <c r="M957" s="164" t="str">
        <f t="shared" si="299"/>
        <v>1.00436744699883+0.0755484420909867i</v>
      </c>
      <c r="N957" s="164" t="str">
        <f t="shared" si="283"/>
        <v>1+850.027438673381i</v>
      </c>
      <c r="O957" s="164" t="str">
        <f t="shared" si="284"/>
        <v>-3.08663264961475+1.44927251893701i</v>
      </c>
      <c r="P957" s="164" t="str">
        <f t="shared" si="300"/>
        <v>-1235.00803986136-2622.27317275872i</v>
      </c>
      <c r="Q957" s="164" t="str">
        <f t="shared" si="285"/>
        <v>-0.0149248179880432+0.026357366467675i</v>
      </c>
      <c r="R957" s="164" t="str">
        <f t="shared" si="286"/>
        <v>280-1.22547989802985i</v>
      </c>
      <c r="S957" s="164" t="str">
        <f t="shared" si="287"/>
        <v>-4044.08366349849i</v>
      </c>
      <c r="T957" s="164" t="str">
        <f t="shared" si="296"/>
        <v>278.496146694484-20.5014898417356i</v>
      </c>
      <c r="U957" s="164" t="str">
        <f t="shared" si="288"/>
        <v>-0.494457910580283+0.0363995119905487i</v>
      </c>
    </row>
    <row r="958" spans="2:21" x14ac:dyDescent="0.2">
      <c r="B958" s="164">
        <f t="shared" si="297"/>
        <v>5.5999999999999019</v>
      </c>
      <c r="C958" s="164">
        <f t="shared" si="298"/>
        <v>398107.17055340804</v>
      </c>
      <c r="D958" s="164">
        <f t="shared" si="289"/>
        <v>398.10717055340803</v>
      </c>
      <c r="E958" s="164">
        <f t="shared" si="290"/>
        <v>-30.707362007611163</v>
      </c>
      <c r="F958" s="164">
        <f t="shared" si="291"/>
        <v>-240.84417548757509</v>
      </c>
      <c r="G958" s="164">
        <f t="shared" si="292"/>
        <v>-6.0944260141730027</v>
      </c>
      <c r="H958" s="164">
        <f t="shared" si="293"/>
        <v>175.74693671142552</v>
      </c>
      <c r="I958" s="164">
        <f t="shared" si="294"/>
        <v>-36.801788021784162</v>
      </c>
      <c r="J958" s="164">
        <f t="shared" si="295"/>
        <v>-65.097238776149567</v>
      </c>
      <c r="K958" s="164" t="str">
        <f t="shared" si="281"/>
        <v>1+0.115213614603867i</v>
      </c>
      <c r="L958" s="164" t="str">
        <f t="shared" si="282"/>
        <v>1-0.0387903627832805i</v>
      </c>
      <c r="M958" s="164" t="str">
        <f t="shared" si="299"/>
        <v>1.00446917790806+0.0764232518205865i</v>
      </c>
      <c r="N958" s="164" t="str">
        <f t="shared" si="283"/>
        <v>1+859.870292519158i</v>
      </c>
      <c r="O958" s="164" t="str">
        <f t="shared" si="284"/>
        <v>-3.18182255237649+1.46605430378017i</v>
      </c>
      <c r="P958" s="164" t="str">
        <f t="shared" si="300"/>
        <v>-1263.7983655928-2734.48863455225i</v>
      </c>
      <c r="Q958" s="164" t="str">
        <f t="shared" si="285"/>
        <v>-0.0142012682606301+0.025456245223597i</v>
      </c>
      <c r="R958" s="164" t="str">
        <f t="shared" si="286"/>
        <v>280-1.21145194563727i</v>
      </c>
      <c r="S958" s="164" t="str">
        <f t="shared" si="287"/>
        <v>-3997.79142060301i</v>
      </c>
      <c r="T958" s="164" t="str">
        <f t="shared" si="296"/>
        <v>278.46522002155-20.7085107063193i</v>
      </c>
      <c r="U958" s="164" t="str">
        <f t="shared" si="288"/>
        <v>-0.494403001604839+0.0367670686169636i</v>
      </c>
    </row>
    <row r="959" spans="2:21" x14ac:dyDescent="0.2">
      <c r="B959" s="164">
        <f t="shared" si="297"/>
        <v>5.6049999999999018</v>
      </c>
      <c r="C959" s="164">
        <f t="shared" si="298"/>
        <v>402717.03432536888</v>
      </c>
      <c r="D959" s="164">
        <f t="shared" si="289"/>
        <v>402.7170343253689</v>
      </c>
      <c r="E959" s="164">
        <f t="shared" si="290"/>
        <v>-31.039879861629387</v>
      </c>
      <c r="F959" s="164">
        <f t="shared" si="291"/>
        <v>-241.19869145938969</v>
      </c>
      <c r="G959" s="164">
        <f t="shared" si="292"/>
        <v>-6.0949213493596579</v>
      </c>
      <c r="H959" s="164">
        <f t="shared" si="293"/>
        <v>175.70355020442381</v>
      </c>
      <c r="I959" s="164">
        <f t="shared" si="294"/>
        <v>-37.134801210989046</v>
      </c>
      <c r="J959" s="164">
        <f t="shared" si="295"/>
        <v>-65.495141254965887</v>
      </c>
      <c r="K959" s="164" t="str">
        <f t="shared" si="281"/>
        <v>1+0.11654772538429i</v>
      </c>
      <c r="L959" s="164" t="str">
        <f t="shared" si="282"/>
        <v>1-0.0392395340148543i</v>
      </c>
      <c r="M959" s="164" t="str">
        <f t="shared" si="299"/>
        <v>1.00457327843457+0.0773081913694357i</v>
      </c>
      <c r="N959" s="164" t="str">
        <f t="shared" si="283"/>
        <v>1+869.827121240829i</v>
      </c>
      <c r="O959" s="164" t="str">
        <f t="shared" si="284"/>
        <v>-3.27922971280851+1.48303041253332i</v>
      </c>
      <c r="P959" s="164" t="str">
        <f t="shared" si="300"/>
        <v>-1293.25930415927-2850.87991056708i</v>
      </c>
      <c r="Q959" s="164" t="str">
        <f t="shared" si="285"/>
        <v>-0.013516028029068+0.0245842337336065i</v>
      </c>
      <c r="R959" s="164" t="str">
        <f t="shared" si="286"/>
        <v>280-1.1975845698879i</v>
      </c>
      <c r="S959" s="164" t="str">
        <f t="shared" si="287"/>
        <v>-3952.02908063007i</v>
      </c>
      <c r="T959" s="164" t="str">
        <f t="shared" si="296"/>
        <v>278.433580083653-20.9181760808423i</v>
      </c>
      <c r="U959" s="164" t="str">
        <f t="shared" si="288"/>
        <v>-0.494346826258181+0.0371393204568478i</v>
      </c>
    </row>
    <row r="960" spans="2:21" x14ac:dyDescent="0.2">
      <c r="B960" s="164">
        <f t="shared" si="297"/>
        <v>5.6099999999999017</v>
      </c>
      <c r="C960" s="164">
        <f t="shared" si="298"/>
        <v>407380.27780402068</v>
      </c>
      <c r="D960" s="164">
        <f t="shared" si="289"/>
        <v>407.38027780402069</v>
      </c>
      <c r="E960" s="164">
        <f t="shared" si="290"/>
        <v>-31.371683633498119</v>
      </c>
      <c r="F960" s="164">
        <f t="shared" si="291"/>
        <v>-241.54322520018229</v>
      </c>
      <c r="G960" s="164">
        <f t="shared" si="292"/>
        <v>-6.0954280791159974</v>
      </c>
      <c r="H960" s="164">
        <f t="shared" si="293"/>
        <v>175.65960134134448</v>
      </c>
      <c r="I960" s="164">
        <f t="shared" si="294"/>
        <v>-37.467111712614113</v>
      </c>
      <c r="J960" s="164">
        <f t="shared" si="295"/>
        <v>-65.883623858837808</v>
      </c>
      <c r="K960" s="164" t="str">
        <f t="shared" si="281"/>
        <v>1+0.117897284439472i</v>
      </c>
      <c r="L960" s="164" t="str">
        <f t="shared" si="282"/>
        <v>1-0.039693906404159i</v>
      </c>
      <c r="M960" s="164" t="str">
        <f t="shared" si="299"/>
        <v>1.00467980377384+0.078203378035313i</v>
      </c>
      <c r="N960" s="164" t="str">
        <f t="shared" si="283"/>
        <v>1+879.899244605255i</v>
      </c>
      <c r="O960" s="164" t="str">
        <f t="shared" si="284"/>
        <v>-3.3789057774765+1.50020309536128i</v>
      </c>
      <c r="P960" s="164" t="str">
        <f t="shared" si="300"/>
        <v>-1323.40647614033-2971.59643809854i</v>
      </c>
      <c r="Q960" s="164" t="str">
        <f t="shared" si="285"/>
        <v>-0.0128669240150273+0.0237406200840525i</v>
      </c>
      <c r="R960" s="164" t="str">
        <f t="shared" si="286"/>
        <v>280-1.18387593267608i</v>
      </c>
      <c r="S960" s="164" t="str">
        <f t="shared" si="287"/>
        <v>-3906.79057783108i</v>
      </c>
      <c r="T960" s="164" t="str">
        <f t="shared" si="296"/>
        <v>278.401210599248-21.1305102640472i</v>
      </c>
      <c r="U960" s="164" t="str">
        <f t="shared" si="288"/>
        <v>-0.494289355633128+0.0375163106515719i</v>
      </c>
    </row>
    <row r="961" spans="2:21" x14ac:dyDescent="0.2">
      <c r="B961" s="164">
        <f t="shared" si="297"/>
        <v>5.6149999999999016</v>
      </c>
      <c r="C961" s="164">
        <f t="shared" si="298"/>
        <v>412097.51909723709</v>
      </c>
      <c r="D961" s="164">
        <f t="shared" si="289"/>
        <v>412.09751909723707</v>
      </c>
      <c r="E961" s="164">
        <f t="shared" si="290"/>
        <v>-31.702779905395296</v>
      </c>
      <c r="F961" s="164">
        <f t="shared" si="291"/>
        <v>-241.87808219174298</v>
      </c>
      <c r="G961" s="164">
        <f t="shared" si="292"/>
        <v>-6.095946468074195</v>
      </c>
      <c r="H961" s="164">
        <f t="shared" si="293"/>
        <v>175.6150845458524</v>
      </c>
      <c r="I961" s="164">
        <f t="shared" si="294"/>
        <v>-37.798726373469492</v>
      </c>
      <c r="J961" s="164">
        <f t="shared" si="295"/>
        <v>-66.262997645890579</v>
      </c>
      <c r="K961" s="164" t="str">
        <f t="shared" si="281"/>
        <v>1+0.119262470652005i</v>
      </c>
      <c r="L961" s="164" t="str">
        <f t="shared" si="282"/>
        <v>1-0.0401535401777627i</v>
      </c>
      <c r="M961" s="164" t="str">
        <f t="shared" si="299"/>
        <v>1.00478881040702+0.0791089304742423i</v>
      </c>
      <c r="N961" s="164" t="str">
        <f t="shared" si="283"/>
        <v>1+890.087997661481i</v>
      </c>
      <c r="O961" s="164" t="str">
        <f t="shared" si="284"/>
        <v>-3.48090359594939+1.51757462848458i</v>
      </c>
      <c r="P961" s="164" t="str">
        <f t="shared" si="300"/>
        <v>-1354.25586596566-3096.79293714276i</v>
      </c>
      <c r="Q961" s="164" t="str">
        <f t="shared" si="285"/>
        <v>-0.0122519119038743+0.0229246812402676i</v>
      </c>
      <c r="R961" s="164" t="str">
        <f t="shared" si="286"/>
        <v>280-1.17032421693681i</v>
      </c>
      <c r="S961" s="164" t="str">
        <f t="shared" si="287"/>
        <v>-3862.06991589148i</v>
      </c>
      <c r="T961" s="164" t="str">
        <f t="shared" si="296"/>
        <v>278.368094923046-21.3455377877844i</v>
      </c>
      <c r="U961" s="164" t="str">
        <f t="shared" si="288"/>
        <v>-0.494230560176685+0.0378980827563795i</v>
      </c>
    </row>
    <row r="962" spans="2:21" x14ac:dyDescent="0.2">
      <c r="B962" s="164">
        <f t="shared" si="297"/>
        <v>5.6199999999999015</v>
      </c>
      <c r="C962" s="164">
        <f t="shared" si="298"/>
        <v>416869.38347024121</v>
      </c>
      <c r="D962" s="164">
        <f t="shared" si="289"/>
        <v>416.86938347024119</v>
      </c>
      <c r="E962" s="164">
        <f t="shared" si="290"/>
        <v>-32.033175765304321</v>
      </c>
      <c r="F962" s="164">
        <f t="shared" si="291"/>
        <v>-242.20355532892955</v>
      </c>
      <c r="G962" s="164">
        <f t="shared" si="292"/>
        <v>-6.0964767868591583</v>
      </c>
      <c r="H962" s="164">
        <f t="shared" si="293"/>
        <v>175.5699941749983</v>
      </c>
      <c r="I962" s="164">
        <f t="shared" si="294"/>
        <v>-38.129652552163478</v>
      </c>
      <c r="J962" s="164">
        <f t="shared" si="295"/>
        <v>-66.633561153931254</v>
      </c>
      <c r="K962" s="164" t="str">
        <f t="shared" si="281"/>
        <v>1+0.120643464975843i</v>
      </c>
      <c r="L962" s="164" t="str">
        <f t="shared" si="282"/>
        <v>1-0.0406184962596241i</v>
      </c>
      <c r="M962" s="164" t="str">
        <f t="shared" si="299"/>
        <v>1.00490035613087+0.0800249687162189i</v>
      </c>
      <c r="N962" s="164" t="str">
        <f t="shared" si="283"/>
        <v>1+900.394730917687i</v>
      </c>
      <c r="O962" s="164" t="str">
        <f t="shared" si="284"/>
        <v>-3.58527724882064+1.5351473144811i</v>
      </c>
      <c r="P962" s="164" t="str">
        <f t="shared" si="300"/>
        <v>-1385.82383039004-3226.62959640268i</v>
      </c>
      <c r="Q962" s="164" t="str">
        <f t="shared" si="285"/>
        <v>-0.0116690686880774+0.0221356874439757i</v>
      </c>
      <c r="R962" s="164" t="str">
        <f t="shared" si="286"/>
        <v>280-1.15692762640484i</v>
      </c>
      <c r="S962" s="164" t="str">
        <f t="shared" si="287"/>
        <v>-3817.86116713599i</v>
      </c>
      <c r="T962" s="164" t="str">
        <f t="shared" si="296"/>
        <v>278.334216038244-21.5632834161447i</v>
      </c>
      <c r="U962" s="164" t="str">
        <f t="shared" si="288"/>
        <v>-0.494170409676254+0.0382846807388468i</v>
      </c>
    </row>
    <row r="963" spans="2:21" x14ac:dyDescent="0.2">
      <c r="B963" s="164">
        <f t="shared" si="297"/>
        <v>5.6249999999999014</v>
      </c>
      <c r="C963" s="164">
        <f t="shared" si="298"/>
        <v>421696.50342848693</v>
      </c>
      <c r="D963" s="164">
        <f t="shared" si="289"/>
        <v>421.69650342848695</v>
      </c>
      <c r="E963" s="164">
        <f t="shared" si="290"/>
        <v>-32.362878736197615</v>
      </c>
      <c r="F963" s="164">
        <f t="shared" si="291"/>
        <v>-242.51992545337458</v>
      </c>
      <c r="G963" s="164">
        <f t="shared" si="292"/>
        <v>-6.0970193122233587</v>
      </c>
      <c r="H963" s="164">
        <f t="shared" si="293"/>
        <v>175.52432451876942</v>
      </c>
      <c r="I963" s="164">
        <f t="shared" si="294"/>
        <v>-38.459898048420975</v>
      </c>
      <c r="J963" s="164">
        <f t="shared" si="295"/>
        <v>-66.995600934605164</v>
      </c>
      <c r="K963" s="164" t="str">
        <f t="shared" si="281"/>
        <v>1+0.122040450460286i</v>
      </c>
      <c r="L963" s="164" t="str">
        <f t="shared" si="282"/>
        <v>1-0.0410888362791682i</v>
      </c>
      <c r="M963" s="164" t="str">
        <f t="shared" si="299"/>
        <v>1.0050145000884+0.0809516141811178i</v>
      </c>
      <c r="N963" s="164" t="str">
        <f t="shared" si="283"/>
        <v>1+910.820810520201i</v>
      </c>
      <c r="O963" s="164" t="str">
        <f t="shared" si="284"/>
        <v>-3.69208207638257+1.55292348259134i</v>
      </c>
      <c r="P963" s="164" t="str">
        <f t="shared" si="300"/>
        <v>-1418.12710716608-3361.27226583529i</v>
      </c>
      <c r="Q963" s="164" t="str">
        <f t="shared" si="285"/>
        <v>-0.0111165854179244+0.0213729060259875i</v>
      </c>
      <c r="R963" s="164" t="str">
        <f t="shared" si="286"/>
        <v>280-1.14368438537661i</v>
      </c>
      <c r="S963" s="164" t="str">
        <f t="shared" si="287"/>
        <v>-3774.15847174282i</v>
      </c>
      <c r="T963" s="164" t="str">
        <f t="shared" si="296"/>
        <v>278.299556548622-21.7837721444859i</v>
      </c>
      <c r="U963" s="164" t="str">
        <f t="shared" si="288"/>
        <v>-0.494108873245593+0.038676148977155i</v>
      </c>
    </row>
    <row r="964" spans="2:21" x14ac:dyDescent="0.2">
      <c r="B964" s="164">
        <f t="shared" si="297"/>
        <v>5.6299999999999013</v>
      </c>
      <c r="C964" s="164">
        <f t="shared" si="298"/>
        <v>426579.51880149619</v>
      </c>
      <c r="D964" s="164">
        <f t="shared" si="289"/>
        <v>426.57951880149619</v>
      </c>
      <c r="E964" s="164">
        <f t="shared" si="290"/>
        <v>-32.691896711795842</v>
      </c>
      <c r="F964" s="164">
        <f t="shared" si="291"/>
        <v>-242.82746186823792</v>
      </c>
      <c r="G964" s="164">
        <f t="shared" si="292"/>
        <v>-6.0975743271838176</v>
      </c>
      <c r="H964" s="164">
        <f t="shared" si="293"/>
        <v>175.47806979964236</v>
      </c>
      <c r="I964" s="164">
        <f t="shared" si="294"/>
        <v>-38.789471038979656</v>
      </c>
      <c r="J964" s="164">
        <f t="shared" si="295"/>
        <v>-67.349392068595563</v>
      </c>
      <c r="K964" s="164" t="str">
        <f t="shared" si="281"/>
        <v>1+0.123453612274248i</v>
      </c>
      <c r="L964" s="164" t="str">
        <f t="shared" si="282"/>
        <v>1-0.0415646225794553i</v>
      </c>
      <c r="M964" s="164" t="str">
        <f t="shared" si="299"/>
        <v>1.00513130280025+0.0818889896947927i</v>
      </c>
      <c r="N964" s="164" t="str">
        <f t="shared" si="283"/>
        <v>1+921.367618434584i</v>
      </c>
      <c r="O964" s="164" t="str">
        <f t="shared" si="284"/>
        <v>-3.80137470796841+1.57090548902712i</v>
      </c>
      <c r="P964" s="164" t="str">
        <f t="shared" si="300"/>
        <v>-1451.1828239187-3500.89265596929i</v>
      </c>
      <c r="Q964" s="164" t="str">
        <f t="shared" si="285"/>
        <v>-0.0105927603482492+0.0206356046995367i</v>
      </c>
      <c r="R964" s="164" t="str">
        <f t="shared" si="286"/>
        <v>280-1.13059273847487i</v>
      </c>
      <c r="S964" s="164" t="str">
        <f t="shared" si="287"/>
        <v>-3730.95603696708i</v>
      </c>
      <c r="T964" s="164" t="str">
        <f t="shared" si="296"/>
        <v>278.264098670501-22.0070291983507i</v>
      </c>
      <c r="U964" s="164" t="str">
        <f t="shared" si="288"/>
        <v>-0.494045919310548+0.0390725322581682i</v>
      </c>
    </row>
    <row r="965" spans="2:21" x14ac:dyDescent="0.2">
      <c r="B965" s="164">
        <f t="shared" si="297"/>
        <v>5.6349999999999012</v>
      </c>
      <c r="C965" s="164">
        <f t="shared" si="298"/>
        <v>431519.07682766765</v>
      </c>
      <c r="D965" s="164">
        <f t="shared" si="289"/>
        <v>431.51907682766767</v>
      </c>
      <c r="E965" s="164">
        <f t="shared" si="290"/>
        <v>-33.020237898336589</v>
      </c>
      <c r="F965" s="164">
        <f t="shared" si="291"/>
        <v>-243.12642283392347</v>
      </c>
      <c r="G965" s="164">
        <f t="shared" si="292"/>
        <v>-6.0981421211629705</v>
      </c>
      <c r="H965" s="164">
        <f t="shared" si="293"/>
        <v>175.43122417213655</v>
      </c>
      <c r="I965" s="164">
        <f t="shared" si="294"/>
        <v>-39.118380019499561</v>
      </c>
      <c r="J965" s="164">
        <f t="shared" si="295"/>
        <v>-67.695198661786918</v>
      </c>
      <c r="K965" s="164" t="str">
        <f t="shared" si="281"/>
        <v>1+0.124883137730797i</v>
      </c>
      <c r="L965" s="164" t="str">
        <f t="shared" si="282"/>
        <v>1-0.0420459182254441i</v>
      </c>
      <c r="M965" s="164" t="str">
        <f t="shared" si="299"/>
        <v>1.00525082619677+0.0828372195053529i</v>
      </c>
      <c r="N965" s="164" t="str">
        <f t="shared" si="283"/>
        <v>1+932.036552628799i</v>
      </c>
      <c r="O965" s="164" t="str">
        <f t="shared" si="284"/>
        <v>-3.9132130919781+1.58909571728394i</v>
      </c>
      <c r="P965" s="164" t="str">
        <f t="shared" si="300"/>
        <v>-1485.00850722649-3645.66854423187i</v>
      </c>
      <c r="Q965" s="164" t="str">
        <f t="shared" si="285"/>
        <v>-0.0100959924680634+0.0199230543928584i</v>
      </c>
      <c r="R965" s="164" t="str">
        <f t="shared" si="286"/>
        <v>280-1.117650950416i</v>
      </c>
      <c r="S965" s="164" t="str">
        <f t="shared" si="287"/>
        <v>-3688.24813637279i</v>
      </c>
      <c r="T965" s="164" t="str">
        <f t="shared" si="296"/>
        <v>278.227824224527-22.2330800322643i</v>
      </c>
      <c r="U965" s="164" t="str">
        <f t="shared" si="288"/>
        <v>-0.493981515594459+0.0394738757752994i</v>
      </c>
    </row>
    <row r="966" spans="2:21" x14ac:dyDescent="0.2">
      <c r="B966" s="164">
        <f t="shared" si="297"/>
        <v>5.6399999999999011</v>
      </c>
      <c r="C966" s="164">
        <f t="shared" si="298"/>
        <v>436515.83224006725</v>
      </c>
      <c r="D966" s="164">
        <f t="shared" si="289"/>
        <v>436.51583224006725</v>
      </c>
      <c r="E966" s="164">
        <f t="shared" si="290"/>
        <v>-33.347910761827066</v>
      </c>
      <c r="F966" s="164">
        <f t="shared" si="291"/>
        <v>-243.41705604482459</v>
      </c>
      <c r="G966" s="164">
        <f t="shared" si="292"/>
        <v>-6.0987229901318205</v>
      </c>
      <c r="H966" s="164">
        <f t="shared" si="293"/>
        <v>175.38378172237043</v>
      </c>
      <c r="I966" s="164">
        <f t="shared" si="294"/>
        <v>-39.446633751958885</v>
      </c>
      <c r="J966" s="164">
        <f t="shared" si="295"/>
        <v>-68.033274322454162</v>
      </c>
      <c r="K966" s="164" t="str">
        <f t="shared" si="281"/>
        <v>1+0.126329216311984i</v>
      </c>
      <c r="L966" s="164" t="str">
        <f t="shared" si="282"/>
        <v>1-0.042532787012351i</v>
      </c>
      <c r="M966" s="164" t="str">
        <f t="shared" si="299"/>
        <v>1.00537313365083+0.083796429299633i</v>
      </c>
      <c r="N966" s="164" t="str">
        <f t="shared" si="283"/>
        <v>1+942.829027258517i</v>
      </c>
      <c r="O966" s="164" t="str">
        <f t="shared" si="284"/>
        <v>-4.02765652660327+1.60749657845683i</v>
      </c>
      <c r="P966" s="164" t="str">
        <f t="shared" si="300"/>
        <v>-1519.62209191445-3795.78398853032i</v>
      </c>
      <c r="Q966" s="164" t="str">
        <f t="shared" si="285"/>
        <v>-0.00962477539871907+0.0192345316735198i</v>
      </c>
      <c r="R966" s="164" t="str">
        <f t="shared" si="286"/>
        <v>280-1.10485730578i</v>
      </c>
      <c r="S966" s="164" t="str">
        <f t="shared" si="287"/>
        <v>-3646.02910907401i</v>
      </c>
      <c r="T966" s="164" t="str">
        <f t="shared" si="296"/>
        <v>278.190714627319-22.4619503284146i</v>
      </c>
      <c r="U966" s="164" t="str">
        <f t="shared" si="288"/>
        <v>-0.493915629103332+0.0398802251261668i</v>
      </c>
    </row>
    <row r="967" spans="2:21" x14ac:dyDescent="0.2">
      <c r="B967" s="164">
        <f t="shared" si="297"/>
        <v>5.644999999999901</v>
      </c>
      <c r="C967" s="164">
        <f t="shared" si="298"/>
        <v>441570.44735321263</v>
      </c>
      <c r="D967" s="164">
        <f t="shared" si="289"/>
        <v>441.57044735321261</v>
      </c>
      <c r="E967" s="164">
        <f t="shared" si="290"/>
        <v>-33.674923980301074</v>
      </c>
      <c r="F967" s="164">
        <f t="shared" si="291"/>
        <v>-243.69959908728134</v>
      </c>
      <c r="G967" s="164">
        <f t="shared" si="292"/>
        <v>-6.0993172367562432</v>
      </c>
      <c r="H967" s="164">
        <f t="shared" si="293"/>
        <v>175.3357364676194</v>
      </c>
      <c r="I967" s="164">
        <f t="shared" si="294"/>
        <v>-39.774241217057316</v>
      </c>
      <c r="J967" s="164">
        <f t="shared" si="295"/>
        <v>-68.363862619661944</v>
      </c>
      <c r="K967" s="164" t="str">
        <f t="shared" si="281"/>
        <v>1+0.127792039693957i</v>
      </c>
      <c r="L967" s="164" t="str">
        <f t="shared" si="282"/>
        <v>1-0.0430252934741066i</v>
      </c>
      <c r="M967" s="164" t="str">
        <f t="shared" si="299"/>
        <v>1.00549829001149+0.0847667462198504i</v>
      </c>
      <c r="N967" s="164" t="str">
        <f t="shared" si="283"/>
        <v>1+953.746472854562i</v>
      </c>
      <c r="O967" s="164" t="str">
        <f t="shared" si="284"/>
        <v>-4.1447656912677+1.62611051156001i</v>
      </c>
      <c r="P967" s="164" t="str">
        <f t="shared" si="300"/>
        <v>-1555.04193056335-3951.42954834361i</v>
      </c>
      <c r="Q967" s="164" t="str">
        <f t="shared" si="285"/>
        <v>-0.00917769164537276+0.0185693208114856i</v>
      </c>
      <c r="R967" s="164" t="str">
        <f t="shared" si="286"/>
        <v>280-1.09221010878315i</v>
      </c>
      <c r="S967" s="164" t="str">
        <f t="shared" si="287"/>
        <v>-3604.2933589844i</v>
      </c>
      <c r="T967" s="164" t="str">
        <f t="shared" si="296"/>
        <v>278.152750882954-22.6936659952042i</v>
      </c>
      <c r="U967" s="164" t="str">
        <f t="shared" si="288"/>
        <v>-0.493848226110726+0.040291626310023i</v>
      </c>
    </row>
    <row r="968" spans="2:21" x14ac:dyDescent="0.2">
      <c r="B968" s="164">
        <f t="shared" si="297"/>
        <v>5.6499999999999009</v>
      </c>
      <c r="C968" s="164">
        <f t="shared" si="298"/>
        <v>446683.59215086204</v>
      </c>
      <c r="D968" s="164">
        <f t="shared" si="289"/>
        <v>446.68359215086201</v>
      </c>
      <c r="E968" s="164">
        <f t="shared" si="290"/>
        <v>-34.001286400644645</v>
      </c>
      <c r="F968" s="164">
        <f t="shared" si="291"/>
        <v>-243.97427987904774</v>
      </c>
      <c r="G968" s="164">
        <f t="shared" si="292"/>
        <v>-6.0999251705466042</v>
      </c>
      <c r="H968" s="164">
        <f t="shared" si="293"/>
        <v>175.28708235587612</v>
      </c>
      <c r="I968" s="164">
        <f t="shared" si="294"/>
        <v>-40.10121157119125</v>
      </c>
      <c r="J968" s="164">
        <f t="shared" si="295"/>
        <v>-68.687197523171619</v>
      </c>
      <c r="K968" s="164" t="str">
        <f t="shared" si="281"/>
        <v>1+0.129271801772372i</v>
      </c>
      <c r="L968" s="164" t="str">
        <f t="shared" si="282"/>
        <v>1-0.0435235028919087i</v>
      </c>
      <c r="M968" s="164" t="str">
        <f t="shared" si="299"/>
        <v>1.00562636163828+0.0857482988804633i</v>
      </c>
      <c r="N968" s="164" t="str">
        <f t="shared" si="283"/>
        <v>1+964.790336512521i</v>
      </c>
      <c r="O968" s="164" t="str">
        <f t="shared" si="284"/>
        <v>-4.26460267880068+1.64493998385016i</v>
      </c>
      <c r="P968" s="164" t="str">
        <f t="shared" si="300"/>
        <v>-1591.2868032405-4112.80251358846i</v>
      </c>
      <c r="Q968" s="164" t="str">
        <f t="shared" si="285"/>
        <v>-0.00875340718599904+0.0179267155229097i</v>
      </c>
      <c r="R968" s="164" t="str">
        <f t="shared" si="286"/>
        <v>280-1.07970768305318i</v>
      </c>
      <c r="S968" s="164" t="str">
        <f t="shared" si="287"/>
        <v>-3563.03535407547i</v>
      </c>
      <c r="T968" s="164" t="str">
        <f t="shared" si="296"/>
        <v>278.113913574293-22.9282531656729i</v>
      </c>
      <c r="U968" s="164" t="str">
        <f t="shared" si="288"/>
        <v>-0.493779272142346+0.0407081257249543i</v>
      </c>
    </row>
    <row r="969" spans="2:21" x14ac:dyDescent="0.2">
      <c r="B969" s="164">
        <f t="shared" si="297"/>
        <v>5.6549999999999008</v>
      </c>
      <c r="C969" s="164">
        <f t="shared" si="298"/>
        <v>451855.94437481929</v>
      </c>
      <c r="D969" s="164">
        <f t="shared" si="289"/>
        <v>451.85594437481927</v>
      </c>
      <c r="E969" s="164">
        <f t="shared" si="290"/>
        <v>-34.327006999582245</v>
      </c>
      <c r="F969" s="164">
        <f t="shared" si="291"/>
        <v>-244.24131709063164</v>
      </c>
      <c r="G969" s="164">
        <f t="shared" si="292"/>
        <v>-6.1005471080101978</v>
      </c>
      <c r="H969" s="164">
        <f t="shared" si="293"/>
        <v>175.23781326541425</v>
      </c>
      <c r="I969" s="164">
        <f t="shared" si="294"/>
        <v>-40.427554107592442</v>
      </c>
      <c r="J969" s="164">
        <f t="shared" si="295"/>
        <v>-69.003503825217393</v>
      </c>
      <c r="K969" s="164" t="str">
        <f t="shared" si="281"/>
        <v>1+0.13076869868809i</v>
      </c>
      <c r="L969" s="164" t="str">
        <f t="shared" si="282"/>
        <v>1-0.044027481302876i</v>
      </c>
      <c r="M969" s="164" t="str">
        <f t="shared" si="299"/>
        <v>1.00575741643649+0.086741217385214i</v>
      </c>
      <c r="N969" s="164" t="str">
        <f t="shared" si="283"/>
        <v>1+975.962082084558i</v>
      </c>
      <c r="O969" s="164" t="str">
        <f t="shared" si="284"/>
        <v>-4.38723102835922+1.66398749115343i</v>
      </c>
      <c r="P969" s="164" t="str">
        <f t="shared" si="300"/>
        <v>-1628.37592745712-4280.10714153229i</v>
      </c>
      <c r="Q969" s="164" t="str">
        <f t="shared" si="285"/>
        <v>-0.00835066638198482+0.0173060204321714i</v>
      </c>
      <c r="R969" s="164" t="str">
        <f t="shared" si="286"/>
        <v>280-1.06734837140709i</v>
      </c>
      <c r="S969" s="164" t="str">
        <f t="shared" si="287"/>
        <v>-3522.2496256434i</v>
      </c>
      <c r="T969" s="164" t="str">
        <f t="shared" si="296"/>
        <v>278.074182854152-23.1657381957821i</v>
      </c>
      <c r="U969" s="164" t="str">
        <f t="shared" si="288"/>
        <v>-0.493708731960372+0.0411297701648349i</v>
      </c>
    </row>
    <row r="970" spans="2:21" x14ac:dyDescent="0.2">
      <c r="B970" s="164">
        <f t="shared" si="297"/>
        <v>5.6599999999999007</v>
      </c>
      <c r="C970" s="164">
        <f t="shared" si="298"/>
        <v>457088.18961477076</v>
      </c>
      <c r="D970" s="164">
        <f t="shared" si="289"/>
        <v>457.08818961477078</v>
      </c>
      <c r="E970" s="164">
        <f t="shared" si="290"/>
        <v>-34.652094848461104</v>
      </c>
      <c r="F970" s="164">
        <f t="shared" si="291"/>
        <v>-244.50092054893548</v>
      </c>
      <c r="G970" s="164">
        <f t="shared" si="292"/>
        <v>-6.1011833728066636</v>
      </c>
      <c r="H970" s="164">
        <f t="shared" si="293"/>
        <v>175.18792300435464</v>
      </c>
      <c r="I970" s="164">
        <f t="shared" si="294"/>
        <v>-40.75327822126777</v>
      </c>
      <c r="J970" s="164">
        <f t="shared" si="295"/>
        <v>-69.312997544580838</v>
      </c>
      <c r="K970" s="164" t="str">
        <f t="shared" si="281"/>
        <v>1+0.132282928853175i</v>
      </c>
      <c r="L970" s="164" t="str">
        <f t="shared" si="282"/>
        <v>1-0.0445372955088012i</v>
      </c>
      <c r="M970" s="164" t="str">
        <f t="shared" si="299"/>
        <v>1.0058915238931+0.0877456333443738i</v>
      </c>
      <c r="N970" s="164" t="str">
        <f t="shared" si="283"/>
        <v>1+987.263190373451i</v>
      </c>
      <c r="O970" s="164" t="str">
        <f t="shared" si="284"/>
        <v>-4.51271575911742+1.68325555819628i</v>
      </c>
      <c r="P970" s="164" t="str">
        <f t="shared" si="300"/>
        <v>-1666.32896835782-4453.55490203662i</v>
      </c>
      <c r="Q970" s="164" t="str">
        <f t="shared" si="285"/>
        <v>-0.0079682871943088+0.0167065522856077i</v>
      </c>
      <c r="R970" s="164" t="str">
        <f t="shared" si="286"/>
        <v>280-1.05513053563152i</v>
      </c>
      <c r="S970" s="164" t="str">
        <f t="shared" si="287"/>
        <v>-3481.93076758404i</v>
      </c>
      <c r="T970" s="164" t="str">
        <f t="shared" si="296"/>
        <v>278.03353843632-23.4061476625598i</v>
      </c>
      <c r="U970" s="164" t="str">
        <f t="shared" si="288"/>
        <v>-0.493636569547511+0.0415566068160329i</v>
      </c>
    </row>
    <row r="971" spans="2:21" x14ac:dyDescent="0.2">
      <c r="B971" s="164">
        <f t="shared" si="297"/>
        <v>5.6649999999999006</v>
      </c>
      <c r="C971" s="164">
        <f t="shared" si="298"/>
        <v>462381.02139915479</v>
      </c>
      <c r="D971" s="164">
        <f t="shared" si="289"/>
        <v>462.3810213991548</v>
      </c>
      <c r="E971" s="164">
        <f t="shared" si="290"/>
        <v>-34.976559081492745</v>
      </c>
      <c r="F971" s="164">
        <f t="shared" si="291"/>
        <v>-244.75329162368206</v>
      </c>
      <c r="G971" s="164">
        <f t="shared" si="292"/>
        <v>-6.1018342959074801</v>
      </c>
      <c r="H971" s="164">
        <f t="shared" si="293"/>
        <v>175.13740531023549</v>
      </c>
      <c r="I971" s="164">
        <f t="shared" si="294"/>
        <v>-41.078393377400225</v>
      </c>
      <c r="J971" s="164">
        <f t="shared" si="295"/>
        <v>-69.615886313446566</v>
      </c>
      <c r="K971" s="164" t="str">
        <f t="shared" si="281"/>
        <v>1+0.133814692977196i</v>
      </c>
      <c r="L971" s="164" t="str">
        <f t="shared" si="282"/>
        <v>1-0.045053013085005i</v>
      </c>
      <c r="M971" s="164" t="str">
        <f t="shared" si="299"/>
        <v>1.00602875511367+0.088761679892191i</v>
      </c>
      <c r="N971" s="164" t="str">
        <f t="shared" si="283"/>
        <v>1+998.695159328862i</v>
      </c>
      <c r="O971" s="164" t="str">
        <f t="shared" si="284"/>
        <v>-4.64112340474054+1.70274673894014i</v>
      </c>
      <c r="P971" s="164" t="str">
        <f t="shared" si="300"/>
        <v>-1705.16604914726-4633.36473142332i</v>
      </c>
      <c r="Q971" s="164" t="str">
        <f t="shared" si="285"/>
        <v>-0.00760515668948205+0.0161276409467835i</v>
      </c>
      <c r="R971" s="164" t="str">
        <f t="shared" si="286"/>
        <v>280-1.04305255626558i</v>
      </c>
      <c r="S971" s="164" t="str">
        <f t="shared" si="287"/>
        <v>-3442.0734356764i</v>
      </c>
      <c r="T971" s="164" t="str">
        <f t="shared" si="296"/>
        <v>277.991959586389-23.6495083620948i</v>
      </c>
      <c r="U971" s="164" t="str">
        <f t="shared" si="288"/>
        <v>-0.493562748090715+0.0419886832538496i</v>
      </c>
    </row>
    <row r="972" spans="2:21" x14ac:dyDescent="0.2">
      <c r="B972" s="164">
        <f t="shared" si="297"/>
        <v>5.6699999999999005</v>
      </c>
      <c r="C972" s="164">
        <f t="shared" si="298"/>
        <v>467735.14128709142</v>
      </c>
      <c r="D972" s="164">
        <f t="shared" si="289"/>
        <v>467.73514128709144</v>
      </c>
      <c r="E972" s="164">
        <f t="shared" si="290"/>
        <v>-35.30040886714648</v>
      </c>
      <c r="F972" s="164">
        <f t="shared" si="291"/>
        <v>-244.99862359713538</v>
      </c>
      <c r="G972" s="164">
        <f t="shared" si="292"/>
        <v>-6.1025002157576891</v>
      </c>
      <c r="H972" s="164">
        <f t="shared" si="293"/>
        <v>175.08625384958637</v>
      </c>
      <c r="I972" s="164">
        <f t="shared" si="294"/>
        <v>-41.402909082904166</v>
      </c>
      <c r="J972" s="164">
        <f t="shared" si="295"/>
        <v>-69.912369747549008</v>
      </c>
      <c r="K972" s="164" t="str">
        <f t="shared" si="281"/>
        <v>1+0.135364194093828i</v>
      </c>
      <c r="L972" s="164" t="str">
        <f t="shared" si="282"/>
        <v>1-0.0455747023892934i</v>
      </c>
      <c r="M972" s="164" t="str">
        <f t="shared" si="299"/>
        <v>1.00616918285999+0.0897894917045346i</v>
      </c>
      <c r="N972" s="164" t="str">
        <f t="shared" si="283"/>
        <v>1+1010.25950424589i</v>
      </c>
      <c r="O972" s="164" t="str">
        <f t="shared" si="284"/>
        <v>-4.77252204866194+1.72246361691989i</v>
      </c>
      <c r="P972" s="164" t="str">
        <f t="shared" si="300"/>
        <v>-1744.90776175973-4819.76329526687i</v>
      </c>
      <c r="Q972" s="164" t="str">
        <f t="shared" si="285"/>
        <v>-0.00726022681972112+0.0155686301998665i</v>
      </c>
      <c r="R972" s="164" t="str">
        <f t="shared" si="286"/>
        <v>280-1.03111283238617i</v>
      </c>
      <c r="S972" s="164" t="str">
        <f t="shared" si="287"/>
        <v>-3402.67234687435i</v>
      </c>
      <c r="T972" s="164" t="str">
        <f t="shared" si="296"/>
        <v>277.949425112452-23.8958473073803i</v>
      </c>
      <c r="U972" s="164" t="str">
        <f t="shared" si="288"/>
        <v>-0.493487229964665+0.0424260474386907i</v>
      </c>
    </row>
    <row r="973" spans="2:21" x14ac:dyDescent="0.2">
      <c r="B973" s="164">
        <f t="shared" si="297"/>
        <v>5.6749999999999003</v>
      </c>
      <c r="C973" s="164">
        <f t="shared" si="298"/>
        <v>473151.25896137248</v>
      </c>
      <c r="D973" s="164">
        <f t="shared" si="289"/>
        <v>473.15125896137249</v>
      </c>
      <c r="E973" s="164">
        <f t="shared" si="290"/>
        <v>-35.623653382411447</v>
      </c>
      <c r="F973" s="164">
        <f t="shared" si="291"/>
        <v>-245.23710201766067</v>
      </c>
      <c r="G973" s="164">
        <f t="shared" si="292"/>
        <v>-6.1031814784417886</v>
      </c>
      <c r="H973" s="164">
        <f t="shared" si="293"/>
        <v>175.0344622175063</v>
      </c>
      <c r="I973" s="164">
        <f t="shared" si="294"/>
        <v>-41.726834860853238</v>
      </c>
      <c r="J973" s="164">
        <f t="shared" si="295"/>
        <v>-70.202639800154373</v>
      </c>
      <c r="K973" s="164" t="str">
        <f t="shared" si="281"/>
        <v>1+0.136931637587765i</v>
      </c>
      <c r="L973" s="164" t="str">
        <f t="shared" si="282"/>
        <v>1-0.0461024325710187i</v>
      </c>
      <c r="M973" s="164" t="str">
        <f t="shared" si="299"/>
        <v>1.00631288158873+0.0908292050167463i</v>
      </c>
      <c r="N973" s="164" t="str">
        <f t="shared" si="283"/>
        <v>1+1021.95775796594i</v>
      </c>
      <c r="O973" s="164" t="str">
        <f t="shared" si="284"/>
        <v>-4.90698136018189+1.74240880558635i</v>
      </c>
      <c r="P973" s="164" t="str">
        <f t="shared" si="300"/>
        <v>-1785.57517777732-5012.98526042656i</v>
      </c>
      <c r="Q973" s="164" t="str">
        <f t="shared" si="285"/>
        <v>-0.00693251046223102+0.0150288783847608i</v>
      </c>
      <c r="R973" s="164" t="str">
        <f t="shared" si="286"/>
        <v>280-1.01930978139583i</v>
      </c>
      <c r="S973" s="164" t="str">
        <f t="shared" si="287"/>
        <v>-3363.72227860623i</v>
      </c>
      <c r="T973" s="164" t="str">
        <f t="shared" si="296"/>
        <v>277.905913355608-24.1451917259963i</v>
      </c>
      <c r="U973" s="164" t="str">
        <f t="shared" si="288"/>
        <v>-0.493409976714916+0.0428687477119515i</v>
      </c>
    </row>
    <row r="974" spans="2:21" x14ac:dyDescent="0.2">
      <c r="B974" s="164">
        <f t="shared" si="297"/>
        <v>5.6799999999999002</v>
      </c>
      <c r="C974" s="164">
        <f t="shared" si="298"/>
        <v>478630.09232252906</v>
      </c>
      <c r="D974" s="164">
        <f t="shared" si="289"/>
        <v>478.63009232252904</v>
      </c>
      <c r="E974" s="164">
        <f t="shared" si="290"/>
        <v>-35.946301789672049</v>
      </c>
      <c r="F974" s="164">
        <f t="shared" si="291"/>
        <v>-245.4689050376777</v>
      </c>
      <c r="G974" s="164">
        <f t="shared" si="292"/>
        <v>-6.1038784378524689</v>
      </c>
      <c r="H974" s="164">
        <f t="shared" si="293"/>
        <v>174.98202393724659</v>
      </c>
      <c r="I974" s="164">
        <f t="shared" si="294"/>
        <v>-42.050180227524521</v>
      </c>
      <c r="J974" s="164">
        <f t="shared" si="295"/>
        <v>-70.486881100431106</v>
      </c>
      <c r="K974" s="164" t="str">
        <f t="shared" si="281"/>
        <v>1+0.138517231221946i</v>
      </c>
      <c r="L974" s="164" t="str">
        <f t="shared" si="282"/>
        <v>1-0.0466362735802448i</v>
      </c>
      <c r="M974" s="164" t="str">
        <f t="shared" si="299"/>
        <v>1.00645992749084+0.0918809576417012i</v>
      </c>
      <c r="N974" s="164" t="str">
        <f t="shared" si="283"/>
        <v>1+1033.79147107985i</v>
      </c>
      <c r="O974" s="164" t="str">
        <f t="shared" si="284"/>
        <v>-5.04457263140718+1.76258494865268i</v>
      </c>
      <c r="P974" s="164" t="str">
        <f t="shared" si="300"/>
        <v>-1827.18985960226-5213.27357664293i</v>
      </c>
      <c r="Q974" s="164" t="str">
        <f t="shared" si="285"/>
        <v>-0.00662107770295495+0.0145077588850279i</v>
      </c>
      <c r="R974" s="164" t="str">
        <f t="shared" si="286"/>
        <v>280-1.00764183881293i</v>
      </c>
      <c r="S974" s="164" t="str">
        <f t="shared" si="287"/>
        <v>-3325.21806808268i</v>
      </c>
      <c r="T974" s="164" t="str">
        <f t="shared" si="296"/>
        <v>277.86140218032-24.3975690576277i</v>
      </c>
      <c r="U974" s="164" t="str">
        <f t="shared" si="288"/>
        <v>-0.493330949040775+0.0433168327916104i</v>
      </c>
    </row>
    <row r="975" spans="2:21" x14ac:dyDescent="0.2">
      <c r="B975" s="164">
        <f t="shared" si="297"/>
        <v>5.6849999999999001</v>
      </c>
      <c r="C975" s="164">
        <f t="shared" si="298"/>
        <v>484172.36758398876</v>
      </c>
      <c r="D975" s="164">
        <f t="shared" si="289"/>
        <v>484.17236758398877</v>
      </c>
      <c r="E975" s="164">
        <f t="shared" si="290"/>
        <v>-36.26836321596025</v>
      </c>
      <c r="F975" s="164">
        <f t="shared" si="291"/>
        <v>-245.69420373657863</v>
      </c>
      <c r="G975" s="164">
        <f t="shared" si="292"/>
        <v>-6.1045914558633996</v>
      </c>
      <c r="H975" s="164">
        <f t="shared" si="293"/>
        <v>174.928932459799</v>
      </c>
      <c r="I975" s="164">
        <f t="shared" si="294"/>
        <v>-42.372954671823649</v>
      </c>
      <c r="J975" s="164">
        <f t="shared" si="295"/>
        <v>-70.765271276779629</v>
      </c>
      <c r="K975" s="164" t="str">
        <f t="shared" si="281"/>
        <v>1+0.140121185165088i</v>
      </c>
      <c r="L975" s="164" t="str">
        <f t="shared" si="282"/>
        <v>1-0.0471762961770194i</v>
      </c>
      <c r="M975" s="164" t="str">
        <f t="shared" si="299"/>
        <v>1.00661039853202+0.0929448889880686i</v>
      </c>
      <c r="N975" s="164" t="str">
        <f t="shared" si="283"/>
        <v>1+1045.76221213349i</v>
      </c>
      <c r="O975" s="164" t="str">
        <f t="shared" si="284"/>
        <v>-5.18536881505103+1.78299472044479i</v>
      </c>
      <c r="P975" s="164" t="str">
        <f t="shared" si="300"/>
        <v>-1869.77387188973-5420.87976803533i</v>
      </c>
      <c r="Q975" s="164" t="str">
        <f t="shared" si="285"/>
        <v>-0.00632505235068684+0.0140046604872885i</v>
      </c>
      <c r="R975" s="164" t="str">
        <f t="shared" si="286"/>
        <v>280-0.996107458064337i</v>
      </c>
      <c r="S975" s="164" t="str">
        <f t="shared" si="287"/>
        <v>-3287.1546116123i</v>
      </c>
      <c r="T975" s="164" t="str">
        <f t="shared" si="296"/>
        <v>277.815868964583-24.6530069514086i</v>
      </c>
      <c r="U975" s="164" t="str">
        <f t="shared" si="288"/>
        <v>-0.493250106777848+0.0437703517675138i</v>
      </c>
    </row>
    <row r="976" spans="2:21" x14ac:dyDescent="0.2">
      <c r="B976" s="164">
        <f t="shared" si="297"/>
        <v>5.6899999999999</v>
      </c>
      <c r="C976" s="164">
        <f t="shared" si="298"/>
        <v>489778.81936833431</v>
      </c>
      <c r="D976" s="164">
        <f t="shared" si="289"/>
        <v>489.77881936833433</v>
      </c>
      <c r="E976" s="164">
        <f t="shared" si="290"/>
        <v>-36.589846734371456</v>
      </c>
      <c r="F976" s="164">
        <f t="shared" si="291"/>
        <v>-245.91316242918006</v>
      </c>
      <c r="G976" s="164">
        <f t="shared" si="292"/>
        <v>-6.1053209025049293</v>
      </c>
      <c r="H976" s="164">
        <f t="shared" si="293"/>
        <v>174.87518116348883</v>
      </c>
      <c r="I976" s="164">
        <f t="shared" si="294"/>
        <v>-42.695167636876384</v>
      </c>
      <c r="J976" s="164">
        <f t="shared" si="295"/>
        <v>-71.037981265691229</v>
      </c>
      <c r="K976" s="164" t="str">
        <f t="shared" si="281"/>
        <v>1+0.14174371201955i</v>
      </c>
      <c r="L976" s="164" t="str">
        <f t="shared" si="282"/>
        <v>1-0.0477225719407526i</v>
      </c>
      <c r="M976" s="164" t="str">
        <f t="shared" si="299"/>
        <v>1.006764374494+0.0940211400787974i</v>
      </c>
      <c r="N976" s="164" t="str">
        <f t="shared" si="283"/>
        <v>1+1057.87156783562i</v>
      </c>
      <c r="O976" s="164" t="str">
        <f t="shared" si="284"/>
        <v>-5.3294445631136+1.80364082625582i</v>
      </c>
      <c r="P976" s="164" t="str">
        <f t="shared" si="300"/>
        <v>-1913.34979324669-5636.06423484775i</v>
      </c>
      <c r="Q976" s="164" t="str">
        <f t="shared" si="285"/>
        <v>-0.00604360866801717+0.0135189876286984i</v>
      </c>
      <c r="R976" s="164" t="str">
        <f t="shared" si="286"/>
        <v>280-0.984705110280354i</v>
      </c>
      <c r="S976" s="164" t="str">
        <f t="shared" si="287"/>
        <v>-3249.52686392517i</v>
      </c>
      <c r="T976" s="164" t="str">
        <f t="shared" si="296"/>
        <v>277.769290589944-24.9115332630898i</v>
      </c>
      <c r="U976" s="164" t="str">
        <f t="shared" si="288"/>
        <v>-0.493167408880316+0.0442293540963473i</v>
      </c>
    </row>
    <row r="977" spans="2:21" x14ac:dyDescent="0.2">
      <c r="B977" s="164">
        <f t="shared" si="297"/>
        <v>5.6949999999998999</v>
      </c>
      <c r="C977" s="164">
        <f t="shared" si="298"/>
        <v>495450.19080467703</v>
      </c>
      <c r="D977" s="164">
        <f t="shared" si="289"/>
        <v>495.45019080467705</v>
      </c>
      <c r="E977" s="164">
        <f t="shared" si="290"/>
        <v>-36.910761347447874</v>
      </c>
      <c r="F977" s="164">
        <f t="shared" si="291"/>
        <v>-246.12593896028108</v>
      </c>
      <c r="G977" s="164">
        <f t="shared" si="292"/>
        <v>-6.106067156143701</v>
      </c>
      <c r="H977" s="164">
        <f t="shared" si="293"/>
        <v>174.82076335357468</v>
      </c>
      <c r="I977" s="164">
        <f t="shared" si="294"/>
        <v>-43.016828503591576</v>
      </c>
      <c r="J977" s="164">
        <f t="shared" si="295"/>
        <v>-71.305175606706399</v>
      </c>
      <c r="K977" s="164" t="str">
        <f t="shared" si="281"/>
        <v>1+0.143385026849509i</v>
      </c>
      <c r="L977" s="164" t="str">
        <f t="shared" si="282"/>
        <v>1-0.0482751732797053i</v>
      </c>
      <c r="M977" s="164" t="str">
        <f t="shared" si="299"/>
        <v>1.00692193701688+0.0951098535698037i</v>
      </c>
      <c r="N977" s="164" t="str">
        <f t="shared" si="283"/>
        <v>1+1070.12114326822i</v>
      </c>
      <c r="O977" s="164" t="str">
        <f t="shared" si="284"/>
        <v>-5.4768762664637+1.82452600270473i</v>
      </c>
      <c r="P977" s="164" t="str">
        <f t="shared" si="300"/>
        <v>-1957.94072820345-5859.09656580401i</v>
      </c>
      <c r="Q977" s="164" t="str">
        <f t="shared" si="285"/>
        <v>-0.00577596830618238+0.0130501605472233i</v>
      </c>
      <c r="R977" s="164" t="str">
        <f t="shared" si="286"/>
        <v>280-0.973433284092144i</v>
      </c>
      <c r="S977" s="164" t="str">
        <f t="shared" si="287"/>
        <v>-3212.32983750408i</v>
      </c>
      <c r="T977" s="164" t="str">
        <f t="shared" si="296"/>
        <v>277.721643431336-25.1731760520201i</v>
      </c>
      <c r="U977" s="164" t="str">
        <f t="shared" si="288"/>
        <v>-0.493082813402892+0.0446938895962757i</v>
      </c>
    </row>
    <row r="978" spans="2:21" x14ac:dyDescent="0.2">
      <c r="B978" s="164">
        <f t="shared" si="297"/>
        <v>5.6999999999998998</v>
      </c>
      <c r="C978" s="164">
        <f t="shared" si="298"/>
        <v>501187.23362715688</v>
      </c>
      <c r="D978" s="164">
        <f t="shared" si="289"/>
        <v>501.1872336271569</v>
      </c>
      <c r="E978" s="164">
        <f t="shared" si="290"/>
        <v>-37.231115972349862</v>
      </c>
      <c r="F978" s="164">
        <f t="shared" si="291"/>
        <v>-246.33268498589314</v>
      </c>
      <c r="G978" s="164">
        <f t="shared" si="292"/>
        <v>-6.1068306036660829</v>
      </c>
      <c r="H978" s="164">
        <f t="shared" si="293"/>
        <v>174.76567226185384</v>
      </c>
      <c r="I978" s="164">
        <f t="shared" si="294"/>
        <v>-43.337946576015945</v>
      </c>
      <c r="J978" s="164">
        <f t="shared" si="295"/>
        <v>-71.567012724039301</v>
      </c>
      <c r="K978" s="164" t="str">
        <f t="shared" si="281"/>
        <v>1+0.145045347209467i</v>
      </c>
      <c r="L978" s="164" t="str">
        <f t="shared" si="282"/>
        <v>1-0.0488341734405862i</v>
      </c>
      <c r="M978" s="164" t="str">
        <f t="shared" si="299"/>
        <v>1.00708316964238+0.0962111737688808i</v>
      </c>
      <c r="N978" s="164" t="str">
        <f t="shared" si="283"/>
        <v>1+1082.51256209925i</v>
      </c>
      <c r="O978" s="164" t="str">
        <f t="shared" si="284"/>
        <v>-5.62774209534181+1.84565301809905i</v>
      </c>
      <c r="P978" s="164" t="str">
        <f t="shared" si="300"/>
        <v>-2003.57031946396-6090.25586144417i</v>
      </c>
      <c r="Q978" s="164" t="str">
        <f t="shared" si="285"/>
        <v>-0.00552139743149999+0.0125976153477664i</v>
      </c>
      <c r="R978" s="164" t="str">
        <f t="shared" si="286"/>
        <v>280-0.962290485431363i</v>
      </c>
      <c r="S978" s="164" t="str">
        <f t="shared" si="287"/>
        <v>-3175.55860192349i</v>
      </c>
      <c r="T978" s="164" t="str">
        <f t="shared" si="296"/>
        <v>277.672903346738-25.4379635779349i</v>
      </c>
      <c r="U978" s="164" t="str">
        <f t="shared" si="288"/>
        <v>-0.492996277482457+0.0451640084412419i</v>
      </c>
    </row>
    <row r="979" spans="2:21" x14ac:dyDescent="0.2">
      <c r="B979" s="164">
        <f t="shared" si="297"/>
        <v>5.7049999999998997</v>
      </c>
      <c r="C979" s="164">
        <f t="shared" si="298"/>
        <v>506990.70827458758</v>
      </c>
      <c r="D979" s="164">
        <f t="shared" si="289"/>
        <v>506.99070827458758</v>
      </c>
      <c r="E979" s="164">
        <f t="shared" si="290"/>
        <v>-37.550919427653589</v>
      </c>
      <c r="F979" s="164">
        <f t="shared" si="291"/>
        <v>-246.5335462417012</v>
      </c>
      <c r="G979" s="164">
        <f t="shared" si="292"/>
        <v>-6.1076116406649197</v>
      </c>
      <c r="H979" s="164">
        <f t="shared" si="293"/>
        <v>174.70990104627504</v>
      </c>
      <c r="I979" s="164">
        <f t="shared" si="294"/>
        <v>-43.65853106831851</v>
      </c>
      <c r="J979" s="164">
        <f t="shared" si="295"/>
        <v>-71.823645195426167</v>
      </c>
      <c r="K979" s="164" t="str">
        <f t="shared" si="281"/>
        <v>1+0.14672489317309i</v>
      </c>
      <c r="L979" s="164" t="str">
        <f t="shared" si="282"/>
        <v>1-0.0493996465182614i</v>
      </c>
      <c r="M979" s="164" t="str">
        <f t="shared" si="299"/>
        <v>1.00724815785818+0.0973252466548286i</v>
      </c>
      <c r="N979" s="164" t="str">
        <f t="shared" si="283"/>
        <v>1+1095.04746679784i</v>
      </c>
      <c r="O979" s="164" t="str">
        <f t="shared" si="284"/>
        <v>-5.78212204080742+1.86702467280177i</v>
      </c>
      <c r="P979" s="164" t="str">
        <f t="shared" si="300"/>
        <v>-2050.26276044145-6329.83106882932i</v>
      </c>
      <c r="Q979" s="164" t="str">
        <f t="shared" si="285"/>
        <v>-0.00527920403168381+0.0121608039957088i</v>
      </c>
      <c r="R979" s="164" t="str">
        <f t="shared" si="286"/>
        <v>280-0.9512752373321i</v>
      </c>
      <c r="S979" s="164" t="str">
        <f t="shared" si="287"/>
        <v>-3139.20828319592i</v>
      </c>
      <c r="T979" s="164" t="str">
        <f t="shared" si="296"/>
        <v>277.62304566667-25.7059242975457i</v>
      </c>
      <c r="U979" s="164" t="str">
        <f t="shared" si="288"/>
        <v>-0.492907757319412+0.0456397611549112i</v>
      </c>
    </row>
    <row r="980" spans="2:21" x14ac:dyDescent="0.2">
      <c r="B980" s="164">
        <f t="shared" si="297"/>
        <v>5.7099999999998996</v>
      </c>
      <c r="C980" s="164">
        <f t="shared" si="298"/>
        <v>512861.38399124669</v>
      </c>
      <c r="D980" s="164">
        <f t="shared" si="289"/>
        <v>512.86138399124673</v>
      </c>
      <c r="E980" s="164">
        <f t="shared" si="290"/>
        <v>-37.870180421625484</v>
      </c>
      <c r="F980" s="164">
        <f t="shared" si="291"/>
        <v>-246.72866279930051</v>
      </c>
      <c r="G980" s="164">
        <f t="shared" si="292"/>
        <v>-6.1084106716303657</v>
      </c>
      <c r="H980" s="164">
        <f t="shared" si="293"/>
        <v>174.65344279055878</v>
      </c>
      <c r="I980" s="164">
        <f t="shared" si="294"/>
        <v>-43.978591093255851</v>
      </c>
      <c r="J980" s="164">
        <f t="shared" si="295"/>
        <v>-72.075220008741724</v>
      </c>
      <c r="K980" s="164" t="str">
        <f t="shared" si="281"/>
        <v>1+0.148423887362376i</v>
      </c>
      <c r="L980" s="164" t="str">
        <f t="shared" si="282"/>
        <v>1-0.0499716674655748i</v>
      </c>
      <c r="M980" s="164" t="str">
        <f t="shared" si="299"/>
        <v>1.00741698914322+0.0984522198968012i</v>
      </c>
      <c r="N980" s="164" t="str">
        <f t="shared" si="283"/>
        <v>1+1107.72751885204i</v>
      </c>
      <c r="O980" s="164" t="str">
        <f t="shared" si="284"/>
        <v>-5.94009795715108+1.88864379960258i</v>
      </c>
      <c r="P980" s="164" t="str">
        <f t="shared" si="300"/>
        <v>-2098.04280808621-6578.12132801344i</v>
      </c>
      <c r="Q980" s="164" t="str">
        <f t="shared" si="285"/>
        <v>-0.00504873539094532+0.011739194248095i</v>
      </c>
      <c r="R980" s="164" t="str">
        <f t="shared" si="286"/>
        <v>280-0.940386079735163i</v>
      </c>
      <c r="S980" s="164" t="str">
        <f t="shared" si="287"/>
        <v>-3103.27406312603i</v>
      </c>
      <c r="T980" s="164" t="str">
        <f t="shared" si="296"/>
        <v>277.572045183504-25.9770868609222i</v>
      </c>
      <c r="U980" s="164" t="str">
        <f t="shared" si="288"/>
        <v>-0.4928172081587+0.0461211986042481i</v>
      </c>
    </row>
    <row r="981" spans="2:21" x14ac:dyDescent="0.2">
      <c r="B981" s="164">
        <f t="shared" si="297"/>
        <v>5.7149999999998995</v>
      </c>
      <c r="C981" s="164">
        <f t="shared" si="298"/>
        <v>518800.03892884153</v>
      </c>
      <c r="D981" s="164">
        <f t="shared" si="289"/>
        <v>518.80003892884156</v>
      </c>
      <c r="E981" s="164">
        <f t="shared" si="290"/>
        <v>-38.188907541836848</v>
      </c>
      <c r="F981" s="164">
        <f t="shared" si="291"/>
        <v>-246.91816931074823</v>
      </c>
      <c r="G981" s="164">
        <f t="shared" si="292"/>
        <v>-6.1092281101443779</v>
      </c>
      <c r="H981" s="164">
        <f t="shared" si="293"/>
        <v>174.59629050382455</v>
      </c>
      <c r="I981" s="164">
        <f t="shared" si="294"/>
        <v>-44.298135651981227</v>
      </c>
      <c r="J981" s="164">
        <f t="shared" si="295"/>
        <v>-72.321878806923678</v>
      </c>
      <c r="K981" s="164" t="str">
        <f t="shared" si="281"/>
        <v>1+0.150142554977165i</v>
      </c>
      <c r="L981" s="164" t="str">
        <f t="shared" si="282"/>
        <v>1-0.0505503121032833i</v>
      </c>
      <c r="M981" s="164" t="str">
        <f t="shared" si="299"/>
        <v>1.00758975301408+0.0995922428738817i</v>
      </c>
      <c r="N981" s="164" t="str">
        <f t="shared" si="283"/>
        <v>1+1120.55439898902i</v>
      </c>
      <c r="O981" s="164" t="str">
        <f t="shared" si="284"/>
        <v>-6.10175360529465+1.91051326409332i</v>
      </c>
      <c r="P981" s="164" t="str">
        <f t="shared" si="300"/>
        <v>-2146.93579601194-6835.43633069594i</v>
      </c>
      <c r="Q981" s="164" t="str">
        <f t="shared" si="285"/>
        <v>-0.00482937572338478+0.0113322695315115i</v>
      </c>
      <c r="R981" s="164" t="str">
        <f t="shared" si="286"/>
        <v>280-0.929621569294495i</v>
      </c>
      <c r="S981" s="164" t="str">
        <f t="shared" si="287"/>
        <v>-3067.75117867185i</v>
      </c>
      <c r="T981" s="164" t="str">
        <f t="shared" si="296"/>
        <v>277.519876140605-26.2514801076609i</v>
      </c>
      <c r="U981" s="164" t="str">
        <f t="shared" si="288"/>
        <v>-0.492724584270524+0.0466083719927137i</v>
      </c>
    </row>
    <row r="982" spans="2:21" x14ac:dyDescent="0.2">
      <c r="B982" s="164">
        <f t="shared" si="297"/>
        <v>5.7199999999998994</v>
      </c>
      <c r="C982" s="164">
        <f t="shared" si="298"/>
        <v>524807.46024965157</v>
      </c>
      <c r="D982" s="164">
        <f t="shared" si="289"/>
        <v>524.80746024965163</v>
      </c>
      <c r="E982" s="164">
        <f t="shared" si="290"/>
        <v>-38.507109245996666</v>
      </c>
      <c r="F982" s="164">
        <f t="shared" si="291"/>
        <v>-247.10219524194599</v>
      </c>
      <c r="G982" s="164">
        <f t="shared" si="292"/>
        <v>-6.1100643790794269</v>
      </c>
      <c r="H982" s="164">
        <f t="shared" si="293"/>
        <v>174.5384371202276</v>
      </c>
      <c r="I982" s="164">
        <f t="shared" si="294"/>
        <v>-44.617173625076092</v>
      </c>
      <c r="J982" s="164">
        <f t="shared" si="295"/>
        <v>-72.563758121718394</v>
      </c>
      <c r="K982" s="164" t="str">
        <f t="shared" si="281"/>
        <v>1+0.151881123824987i</v>
      </c>
      <c r="L982" s="164" t="str">
        <f t="shared" si="282"/>
        <v>1-0.0511356571301068i</v>
      </c>
      <c r="M982" s="164" t="str">
        <f t="shared" si="299"/>
        <v>1.00776654107245+0.10074546669488i</v>
      </c>
      <c r="N982" s="164" t="str">
        <f t="shared" si="283"/>
        <v>1+1133.52980739784i</v>
      </c>
      <c r="O982" s="164" t="str">
        <f t="shared" si="284"/>
        <v>-6.26717469720259+1.93263596504781i</v>
      </c>
      <c r="P982" s="164" t="str">
        <f t="shared" si="300"/>
        <v>-2196.96764792799-7102.09669148362i</v>
      </c>
      <c r="Q982" s="164" t="str">
        <f t="shared" si="285"/>
        <v>-0.00462054395476008+0.0109395287746455i</v>
      </c>
      <c r="R982" s="164" t="str">
        <f t="shared" si="286"/>
        <v>280-0.918980279185916i</v>
      </c>
      <c r="S982" s="164" t="str">
        <f t="shared" si="287"/>
        <v>-3032.63492131352i</v>
      </c>
      <c r="T982" s="164" t="str">
        <f t="shared" si="296"/>
        <v>277.466512221283-26.5291330628289i</v>
      </c>
      <c r="U982" s="164" t="str">
        <f t="shared" si="288"/>
        <v>-0.492629838930735+0.0471013328530642i</v>
      </c>
    </row>
    <row r="983" spans="2:21" x14ac:dyDescent="0.2">
      <c r="B983" s="164">
        <f t="shared" si="297"/>
        <v>5.7249999999998993</v>
      </c>
      <c r="C983" s="164">
        <f t="shared" si="298"/>
        <v>530884.44423086592</v>
      </c>
      <c r="D983" s="164">
        <f t="shared" si="289"/>
        <v>530.88444423086594</v>
      </c>
      <c r="E983" s="164">
        <f t="shared" si="290"/>
        <v>-38.824793853887869</v>
      </c>
      <c r="F983" s="164">
        <f t="shared" si="291"/>
        <v>-247.28086509536018</v>
      </c>
      <c r="G983" s="164">
        <f t="shared" si="292"/>
        <v>-6.1109199108005408</v>
      </c>
      <c r="H983" s="164">
        <f t="shared" si="293"/>
        <v>174.47987549860389</v>
      </c>
      <c r="I983" s="164">
        <f t="shared" si="294"/>
        <v>-44.935713764688408</v>
      </c>
      <c r="J983" s="164">
        <f t="shared" si="295"/>
        <v>-72.800989596756295</v>
      </c>
      <c r="K983" s="164" t="str">
        <f t="shared" si="281"/>
        <v>1+0.153639824351261i</v>
      </c>
      <c r="L983" s="164" t="str">
        <f t="shared" si="282"/>
        <v>1-0.0517277801328948i</v>
      </c>
      <c r="M983" s="164" t="str">
        <f t="shared" si="299"/>
        <v>1.0079474470537+0.101912044218366i</v>
      </c>
      <c r="N983" s="164" t="str">
        <f t="shared" si="283"/>
        <v>1+1146.65546395484i</v>
      </c>
      <c r="O983" s="164" t="str">
        <f t="shared" si="284"/>
        <v>-6.43644894132743+1.95501483480612i</v>
      </c>
      <c r="P983" s="164" t="str">
        <f t="shared" si="300"/>
        <v>-2248.16489138453-7378.43433220464i</v>
      </c>
      <c r="Q983" s="164" t="str">
        <f t="shared" si="285"/>
        <v>-0.00442169164328832+0.0105604862025759i</v>
      </c>
      <c r="R983" s="164" t="str">
        <f t="shared" si="286"/>
        <v>280-0.908460798917936i</v>
      </c>
      <c r="S983" s="164" t="str">
        <f t="shared" si="287"/>
        <v>-2997.92063642919i</v>
      </c>
      <c r="T983" s="164" t="str">
        <f t="shared" si="296"/>
        <v>277.411926537587-26.8100749326802i</v>
      </c>
      <c r="U983" s="164" t="str">
        <f t="shared" si="288"/>
        <v>-0.492532924400936+0.0476001330397453i</v>
      </c>
    </row>
    <row r="984" spans="2:21" x14ac:dyDescent="0.2">
      <c r="B984" s="164">
        <f t="shared" si="297"/>
        <v>5.7299999999998992</v>
      </c>
      <c r="C984" s="164">
        <f t="shared" si="298"/>
        <v>537031.79637012887</v>
      </c>
      <c r="D984" s="164">
        <f t="shared" si="289"/>
        <v>537.03179637012886</v>
      </c>
      <c r="E984" s="164">
        <f t="shared" si="290"/>
        <v>-39.141969540304103</v>
      </c>
      <c r="F984" s="164">
        <f t="shared" si="291"/>
        <v>-247.45429862257154</v>
      </c>
      <c r="G984" s="164">
        <f t="shared" si="292"/>
        <v>-6.1117951473721845</v>
      </c>
      <c r="H984" s="164">
        <f t="shared" si="293"/>
        <v>174.42059842212467</v>
      </c>
      <c r="I984" s="164">
        <f t="shared" si="294"/>
        <v>-45.253764687676288</v>
      </c>
      <c r="J984" s="164">
        <f t="shared" si="295"/>
        <v>-73.033700200446873</v>
      </c>
      <c r="K984" s="164" t="str">
        <f t="shared" si="281"/>
        <v>1+0.155418889669835i</v>
      </c>
      <c r="L984" s="164" t="str">
        <f t="shared" si="282"/>
        <v>1-0.0523267595969097i</v>
      </c>
      <c r="M984" s="164" t="str">
        <f t="shared" si="299"/>
        <v>1.00813256687657+0.103092130072925i</v>
      </c>
      <c r="N984" s="164" t="str">
        <f t="shared" si="283"/>
        <v>1+1159.93310845156i</v>
      </c>
      <c r="O984" s="164" t="str">
        <f t="shared" si="284"/>
        <v>-6.60966608911401+1.97765283966318i</v>
      </c>
      <c r="P984" s="164" t="str">
        <f t="shared" si="300"/>
        <v>-2300.55467183768-7664.79287973322i</v>
      </c>
      <c r="Q984" s="164" t="str">
        <f t="shared" si="285"/>
        <v>-0.00423230103067965+0.010194671099009i</v>
      </c>
      <c r="R984" s="164" t="str">
        <f t="shared" si="286"/>
        <v>280-0.898061734144839i</v>
      </c>
      <c r="S984" s="164" t="str">
        <f t="shared" si="287"/>
        <v>-2963.60372267798i</v>
      </c>
      <c r="T984" s="164" t="str">
        <f t="shared" si="296"/>
        <v>277.356091618899-27.0943351001309i</v>
      </c>
      <c r="U984" s="164" t="str">
        <f t="shared" si="288"/>
        <v>-0.492433791908226+0.0481048247208588i</v>
      </c>
    </row>
    <row r="985" spans="2:21" x14ac:dyDescent="0.2">
      <c r="B985" s="164">
        <f t="shared" si="297"/>
        <v>5.7349999999998991</v>
      </c>
      <c r="C985" s="164">
        <f t="shared" si="298"/>
        <v>543250.33149230795</v>
      </c>
      <c r="D985" s="164">
        <f t="shared" si="289"/>
        <v>543.25033149230796</v>
      </c>
      <c r="E985" s="164">
        <f t="shared" si="290"/>
        <v>-39.458644328895154</v>
      </c>
      <c r="F985" s="164">
        <f t="shared" si="291"/>
        <v>-247.6226110271183</v>
      </c>
      <c r="G985" s="164">
        <f t="shared" si="292"/>
        <v>-6.1126905407686731</v>
      </c>
      <c r="H985" s="164">
        <f t="shared" si="293"/>
        <v>174.36059859796148</v>
      </c>
      <c r="I985" s="164">
        <f t="shared" si="294"/>
        <v>-45.571334869663829</v>
      </c>
      <c r="J985" s="164">
        <f t="shared" si="295"/>
        <v>-73.262012429156812</v>
      </c>
      <c r="K985" s="164" t="str">
        <f t="shared" si="281"/>
        <v>1+0.157218555593891i</v>
      </c>
      <c r="L985" s="164" t="str">
        <f t="shared" si="282"/>
        <v>1-0.0529326749162308i</v>
      </c>
      <c r="M985" s="164" t="str">
        <f t="shared" si="299"/>
        <v>1.00832199869405+0.10428588067766i</v>
      </c>
      <c r="N985" s="164" t="str">
        <f t="shared" si="283"/>
        <v>1+1173.36450082542i</v>
      </c>
      <c r="O985" s="164" t="str">
        <f t="shared" si="284"/>
        <v>-6.78691798258686+2.00055298026202i</v>
      </c>
      <c r="P985" s="164" t="str">
        <f t="shared" si="300"/>
        <v>-2354.16476704254-7961.52807780084i</v>
      </c>
      <c r="Q985" s="164" t="str">
        <f t="shared" si="285"/>
        <v>-0.00405188321512738+0.00984162754192372i</v>
      </c>
      <c r="R985" s="164" t="str">
        <f t="shared" si="286"/>
        <v>280-0.887781706481859i</v>
      </c>
      <c r="S985" s="164" t="str">
        <f t="shared" si="287"/>
        <v>-2929.67963139013i</v>
      </c>
      <c r="T985" s="164" t="str">
        <f t="shared" si="296"/>
        <v>277.298979400359-27.3819431199878i</v>
      </c>
      <c r="U985" s="164" t="str">
        <f t="shared" si="288"/>
        <v>-0.492332391624656+0.0486154603696909i</v>
      </c>
    </row>
    <row r="986" spans="2:21" x14ac:dyDescent="0.2">
      <c r="B986" s="164">
        <f t="shared" si="297"/>
        <v>5.739999999999899</v>
      </c>
      <c r="C986" s="164">
        <f t="shared" si="298"/>
        <v>549540.87385749782</v>
      </c>
      <c r="D986" s="164">
        <f t="shared" si="289"/>
        <v>549.54087385749779</v>
      </c>
      <c r="E986" s="164">
        <f t="shared" si="290"/>
        <v>-39.774826086831908</v>
      </c>
      <c r="F986" s="164">
        <f t="shared" si="291"/>
        <v>-247.78591315809578</v>
      </c>
      <c r="G986" s="164">
        <f t="shared" si="292"/>
        <v>-6.1136065530888537</v>
      </c>
      <c r="H986" s="164">
        <f t="shared" si="293"/>
        <v>174.29986865696137</v>
      </c>
      <c r="I986" s="164">
        <f t="shared" si="294"/>
        <v>-45.888432639920765</v>
      </c>
      <c r="J986" s="164">
        <f t="shared" si="295"/>
        <v>-73.486044501134415</v>
      </c>
      <c r="K986" s="164" t="str">
        <f t="shared" si="281"/>
        <v>1+0.159039060667198i</v>
      </c>
      <c r="L986" s="164" t="str">
        <f t="shared" si="282"/>
        <v>1-0.0535456064042774i</v>
      </c>
      <c r="M986" s="164" t="str">
        <f t="shared" si="299"/>
        <v>1.00851584294539+0.105493454262921i</v>
      </c>
      <c r="N986" s="164" t="str">
        <f t="shared" si="283"/>
        <v>1+1186.95142139292i</v>
      </c>
      <c r="O986" s="164" t="str">
        <f t="shared" si="284"/>
        <v>-6.9682986030461+2.02371829199147i</v>
      </c>
      <c r="P986" s="164" t="str">
        <f t="shared" si="300"/>
        <v>-2409.02360178117-8269.00821328388i</v>
      </c>
      <c r="Q986" s="164" t="str">
        <f t="shared" si="285"/>
        <v>-0.00387997643847895+0.00950091411743669i</v>
      </c>
      <c r="R986" s="164" t="str">
        <f t="shared" si="286"/>
        <v>280-0.87761935332246i</v>
      </c>
      <c r="S986" s="164" t="str">
        <f t="shared" si="287"/>
        <v>-2896.14386596412i</v>
      </c>
      <c r="T986" s="164" t="str">
        <f t="shared" si="296"/>
        <v>277.240561211112-27.6729287139212i</v>
      </c>
      <c r="U986" s="164" t="str">
        <f t="shared" si="288"/>
        <v>-0.492228672646359+0.0491320927557868i</v>
      </c>
    </row>
    <row r="987" spans="2:21" x14ac:dyDescent="0.2">
      <c r="B987" s="164">
        <f t="shared" si="297"/>
        <v>5.7449999999998989</v>
      </c>
      <c r="C987" s="164">
        <f t="shared" si="298"/>
        <v>555904.25727027433</v>
      </c>
      <c r="D987" s="164">
        <f t="shared" si="289"/>
        <v>555.90425727027434</v>
      </c>
      <c r="E987" s="164">
        <f t="shared" si="290"/>
        <v>-40.090522520215401</v>
      </c>
      <c r="F987" s="164">
        <f t="shared" si="291"/>
        <v>-247.94431169494459</v>
      </c>
      <c r="G987" s="164">
        <f t="shared" si="292"/>
        <v>-6.1145436567752744</v>
      </c>
      <c r="H987" s="164">
        <f t="shared" si="293"/>
        <v>174.23840115333368</v>
      </c>
      <c r="I987" s="164">
        <f t="shared" si="294"/>
        <v>-46.205066176990677</v>
      </c>
      <c r="J987" s="164">
        <f t="shared" si="295"/>
        <v>-73.705910541610905</v>
      </c>
      <c r="K987" s="164" t="str">
        <f t="shared" si="281"/>
        <v>1+0.160880646195731i</v>
      </c>
      <c r="L987" s="164" t="str">
        <f t="shared" si="282"/>
        <v>1-0.0541656353044541i</v>
      </c>
      <c r="M987" s="164" t="str">
        <f t="shared" si="299"/>
        <v>1.00871420240938+0.106715010891277i</v>
      </c>
      <c r="N987" s="164" t="str">
        <f t="shared" si="283"/>
        <v>1+1200.69567108566i</v>
      </c>
      <c r="O987" s="164" t="str">
        <f t="shared" si="284"/>
        <v>-7.15390412089759+2.0471518453885i</v>
      </c>
      <c r="P987" s="164" t="str">
        <f t="shared" si="300"/>
        <v>-2465.16026293389-8587.61455747821i</v>
      </c>
      <c r="Q987" s="164" t="str">
        <f t="shared" si="285"/>
        <v>-0.00371614448028832+0.00917210361610092i</v>
      </c>
      <c r="R987" s="164" t="str">
        <f t="shared" si="286"/>
        <v>280-0.867573327657738i</v>
      </c>
      <c r="S987" s="164" t="str">
        <f t="shared" si="287"/>
        <v>-2862.99198127054i</v>
      </c>
      <c r="T987" s="164" t="str">
        <f t="shared" si="296"/>
        <v>277.180807762367-27.9673217651724i</v>
      </c>
      <c r="U987" s="164" t="str">
        <f t="shared" si="288"/>
        <v>-0.492122582972347+0.0496547749355539i</v>
      </c>
    </row>
    <row r="988" spans="2:21" x14ac:dyDescent="0.2">
      <c r="B988" s="164">
        <f t="shared" si="297"/>
        <v>5.7499999999998987</v>
      </c>
      <c r="C988" s="164">
        <f t="shared" si="298"/>
        <v>562341.32519021828</v>
      </c>
      <c r="D988" s="164">
        <f t="shared" si="289"/>
        <v>562.3413251902183</v>
      </c>
      <c r="E988" s="164">
        <f t="shared" si="290"/>
        <v>-40.405741170157569</v>
      </c>
      <c r="F988" s="164">
        <f t="shared" si="291"/>
        <v>-248.09790932384712</v>
      </c>
      <c r="G988" s="164">
        <f t="shared" si="292"/>
        <v>-6.1155023348371609</v>
      </c>
      <c r="H988" s="164">
        <f t="shared" si="293"/>
        <v>174.17618856434885</v>
      </c>
      <c r="I988" s="164">
        <f t="shared" si="294"/>
        <v>-46.521243504994729</v>
      </c>
      <c r="J988" s="164">
        <f t="shared" si="295"/>
        <v>-73.921720759498271</v>
      </c>
      <c r="K988" s="164" t="str">
        <f t="shared" si="281"/>
        <v>1+0.162743556279657i</v>
      </c>
      <c r="L988" s="164" t="str">
        <f t="shared" si="282"/>
        <v>1-0.0547928438009204i</v>
      </c>
      <c r="M988" s="164" t="str">
        <f t="shared" si="299"/>
        <v>1.00891718225884+0.107950712478737i</v>
      </c>
      <c r="N988" s="164" t="str">
        <f t="shared" si="283"/>
        <v>1+1214.59907168905i</v>
      </c>
      <c r="O988" s="164" t="str">
        <f t="shared" si="284"/>
        <v>-7.34383294664367+2.07085674654524i</v>
      </c>
      <c r="P988" s="164" t="str">
        <f t="shared" si="300"/>
        <v>-2522.6045149015-8917.74182288632i</v>
      </c>
      <c r="Q988" s="164" t="str">
        <f t="shared" si="285"/>
        <v>-0.0035599751519045+0.00885478271533377i</v>
      </c>
      <c r="R988" s="164" t="str">
        <f t="shared" si="286"/>
        <v>280-0.857642297897875i</v>
      </c>
      <c r="S988" s="164" t="str">
        <f t="shared" si="287"/>
        <v>-2830.219583063i</v>
      </c>
      <c r="T988" s="164" t="str">
        <f t="shared" si="296"/>
        <v>277.119689135287-28.2651523129869i</v>
      </c>
      <c r="U988" s="164" t="str">
        <f t="shared" si="288"/>
        <v>-0.492014069483014+0.0501835602423786i</v>
      </c>
    </row>
    <row r="989" spans="2:21" x14ac:dyDescent="0.2">
      <c r="B989" s="164">
        <f t="shared" si="297"/>
        <v>5.7549999999998986</v>
      </c>
      <c r="C989" s="164">
        <f t="shared" si="298"/>
        <v>568852.93084370915</v>
      </c>
      <c r="D989" s="164">
        <f t="shared" si="289"/>
        <v>568.85293084370915</v>
      </c>
      <c r="E989" s="164">
        <f t="shared" si="290"/>
        <v>-40.720489409468541</v>
      </c>
      <c r="F989" s="164">
        <f t="shared" si="291"/>
        <v>-248.24680490613824</v>
      </c>
      <c r="G989" s="164">
        <f t="shared" si="292"/>
        <v>-6.1164830810783428</v>
      </c>
      <c r="H989" s="164">
        <f t="shared" si="293"/>
        <v>174.11322329004946</v>
      </c>
      <c r="I989" s="164">
        <f t="shared" si="294"/>
        <v>-46.836972490546884</v>
      </c>
      <c r="J989" s="164">
        <f t="shared" si="295"/>
        <v>-74.133581616088776</v>
      </c>
      <c r="K989" s="164" t="str">
        <f t="shared" si="281"/>
        <v>1+0.16462803784569i</v>
      </c>
      <c r="L989" s="164" t="str">
        <f t="shared" si="282"/>
        <v>1-0.0554273150294829i</v>
      </c>
      <c r="M989" s="164" t="str">
        <f t="shared" si="299"/>
        <v>1.00912489011636+0.109200722816207i</v>
      </c>
      <c r="N989" s="164" t="str">
        <f t="shared" si="283"/>
        <v>1+1228.66346608379i</v>
      </c>
      <c r="O989" s="164" t="str">
        <f t="shared" si="284"/>
        <v>-7.53818578306171+2.09483613752066i</v>
      </c>
      <c r="P989" s="164" t="str">
        <f t="shared" si="300"/>
        <v>-2581.38681538677-9259.79863606263i</v>
      </c>
      <c r="Q989" s="164" t="str">
        <f t="shared" si="285"/>
        <v>-0.00341107888417901+0.00854855165120495i</v>
      </c>
      <c r="R989" s="164" t="str">
        <f t="shared" si="286"/>
        <v>280-0.847824947695635i</v>
      </c>
      <c r="S989" s="164" t="str">
        <f t="shared" si="287"/>
        <v>-2797.8223273956i</v>
      </c>
      <c r="T989" s="164" t="str">
        <f t="shared" si="296"/>
        <v>277.057174768683-28.5664505467632i</v>
      </c>
      <c r="U989" s="164" t="str">
        <f t="shared" si="288"/>
        <v>-0.491903077918286+0.0507185022762373i</v>
      </c>
    </row>
    <row r="990" spans="2:21" x14ac:dyDescent="0.2">
      <c r="B990" s="164">
        <f t="shared" si="297"/>
        <v>5.7599999999998985</v>
      </c>
      <c r="C990" s="164">
        <f t="shared" si="298"/>
        <v>575439.93733702309</v>
      </c>
      <c r="D990" s="164">
        <f t="shared" si="289"/>
        <v>575.43993733702314</v>
      </c>
      <c r="E990" s="164">
        <f t="shared" si="290"/>
        <v>-41.034774439892004</v>
      </c>
      <c r="F990" s="164">
        <f t="shared" si="291"/>
        <v>-248.39109363911109</v>
      </c>
      <c r="G990" s="164">
        <f t="shared" si="292"/>
        <v>-6.117486400329061</v>
      </c>
      <c r="H990" s="164">
        <f t="shared" si="293"/>
        <v>174.04949765297516</v>
      </c>
      <c r="I990" s="164">
        <f t="shared" si="294"/>
        <v>-47.152260840221068</v>
      </c>
      <c r="J990" s="164">
        <f t="shared" si="295"/>
        <v>-74.341595986135928</v>
      </c>
      <c r="K990" s="164" t="str">
        <f t="shared" si="281"/>
        <v>1+0.166534340679821i</v>
      </c>
      <c r="L990" s="164" t="str">
        <f t="shared" si="282"/>
        <v>1-0.0560691330886158i</v>
      </c>
      <c r="M990" s="164" t="str">
        <f t="shared" si="299"/>
        <v>1.0093374361114+0.110465207591205i</v>
      </c>
      <c r="N990" s="164" t="str">
        <f t="shared" si="283"/>
        <v>1+1242.89071849011i</v>
      </c>
      <c r="O990" s="164" t="str">
        <f t="shared" si="284"/>
        <v>-7.73706567859821+2.11909319675707i</v>
      </c>
      <c r="P990" s="164" t="str">
        <f t="shared" si="300"/>
        <v>-2641.5383315435-9614.20802708134i</v>
      </c>
      <c r="Q990" s="164" t="str">
        <f t="shared" si="285"/>
        <v>-0.00326908740278206+0.00825302388240211i</v>
      </c>
      <c r="R990" s="164" t="str">
        <f t="shared" si="286"/>
        <v>280-0.838119975771876i</v>
      </c>
      <c r="S990" s="164" t="str">
        <f t="shared" si="287"/>
        <v>-2765.79592004719i</v>
      </c>
      <c r="T990" s="164" t="str">
        <f t="shared" si="296"/>
        <v>276.993233446545-28.8712467999091i</v>
      </c>
      <c r="U990" s="164" t="str">
        <f t="shared" si="288"/>
        <v>-0.491789552855483+0.0512596548927888i</v>
      </c>
    </row>
    <row r="991" spans="2:21" x14ac:dyDescent="0.2">
      <c r="B991" s="164">
        <f t="shared" si="297"/>
        <v>5.7649999999998984</v>
      </c>
      <c r="C991" s="164">
        <f t="shared" si="298"/>
        <v>582103.21777073597</v>
      </c>
      <c r="D991" s="164">
        <f t="shared" si="289"/>
        <v>582.10321777073591</v>
      </c>
      <c r="E991" s="164">
        <f t="shared" si="290"/>
        <v>-41.348603289833719</v>
      </c>
      <c r="F991" s="164">
        <f t="shared" si="291"/>
        <v>-248.53086720959212</v>
      </c>
      <c r="G991" s="164">
        <f t="shared" si="292"/>
        <v>-6.1185128086826532</v>
      </c>
      <c r="H991" s="164">
        <f t="shared" si="293"/>
        <v>173.98500389790115</v>
      </c>
      <c r="I991" s="164">
        <f t="shared" si="294"/>
        <v>-47.467116098516371</v>
      </c>
      <c r="J991" s="164">
        <f t="shared" si="295"/>
        <v>-74.545863311690965</v>
      </c>
      <c r="K991" s="164" t="str">
        <f t="shared" si="281"/>
        <v>1+0.168462717460426i</v>
      </c>
      <c r="L991" s="164" t="str">
        <f t="shared" si="282"/>
        <v>1-0.0567183830506076i</v>
      </c>
      <c r="M991" s="164" t="str">
        <f t="shared" si="299"/>
        <v>1.00955493293867+0.111744334409818i</v>
      </c>
      <c r="N991" s="164" t="str">
        <f t="shared" si="283"/>
        <v>1+1257.28271471492i</v>
      </c>
      <c r="O991" s="164" t="str">
        <f t="shared" si="284"/>
        <v>-7.94057808200628+2.14363113950138i</v>
      </c>
      <c r="P991" s="164" t="str">
        <f t="shared" si="300"/>
        <v>-2703.09095650174-9981.40793621115i</v>
      </c>
      <c r="Q991" s="164" t="str">
        <f t="shared" si="285"/>
        <v>-0.00313365248549921+0.00796782574882816i</v>
      </c>
      <c r="R991" s="164" t="str">
        <f t="shared" si="286"/>
        <v>280-0.828526095743086i</v>
      </c>
      <c r="S991" s="164" t="str">
        <f t="shared" si="287"/>
        <v>-2734.13611595219i</v>
      </c>
      <c r="T991" s="164" t="str">
        <f t="shared" si="296"/>
        <v>276.927833285382-29.1795715433927i</v>
      </c>
      <c r="U991" s="164" t="str">
        <f t="shared" si="288"/>
        <v>-0.491673437686838+0.0518070721919242i</v>
      </c>
    </row>
    <row r="992" spans="2:21" x14ac:dyDescent="0.2">
      <c r="B992" s="164">
        <f t="shared" si="297"/>
        <v>5.7699999999998983</v>
      </c>
      <c r="C992" s="164">
        <f t="shared" si="298"/>
        <v>588843.65535545186</v>
      </c>
      <c r="D992" s="164">
        <f t="shared" si="289"/>
        <v>588.84365535545192</v>
      </c>
      <c r="E992" s="164">
        <f t="shared" si="290"/>
        <v>-41.661982812534845</v>
      </c>
      <c r="F992" s="164">
        <f t="shared" si="291"/>
        <v>-248.66621394063165</v>
      </c>
      <c r="G992" s="164">
        <f t="shared" si="292"/>
        <v>-6.1195628337365449</v>
      </c>
      <c r="H992" s="164">
        <f t="shared" si="293"/>
        <v>173.9197341915916</v>
      </c>
      <c r="I992" s="164">
        <f t="shared" si="294"/>
        <v>-47.78154564627139</v>
      </c>
      <c r="J992" s="164">
        <f t="shared" si="295"/>
        <v>-74.746479749040049</v>
      </c>
      <c r="K992" s="164" t="str">
        <f t="shared" si="281"/>
        <v>1+0.170413423791757i</v>
      </c>
      <c r="L992" s="164" t="str">
        <f t="shared" si="282"/>
        <v>1-0.0573751509728375i</v>
      </c>
      <c r="M992" s="164" t="str">
        <f t="shared" si="299"/>
        <v>1.00977749591785+0.11303827281892i</v>
      </c>
      <c r="N992" s="164" t="str">
        <f t="shared" si="283"/>
        <v>1+1271.84136240173i</v>
      </c>
      <c r="O992" s="164" t="str">
        <f t="shared" si="284"/>
        <v>-8.14883089825593+2.16845321823133i</v>
      </c>
      <c r="P992" s="164" t="str">
        <f t="shared" si="300"/>
        <v>-2766.07732627801-10361.8517384009i</v>
      </c>
      <c r="Q992" s="164" t="str">
        <f t="shared" si="285"/>
        <v>-0.00300444479624255+0.00769259612695884i</v>
      </c>
      <c r="R992" s="164" t="str">
        <f t="shared" si="286"/>
        <v>280-0.81904203595086i</v>
      </c>
      <c r="S992" s="164" t="str">
        <f t="shared" si="287"/>
        <v>-2702.83871863784i</v>
      </c>
      <c r="T992" s="164" t="str">
        <f t="shared" si="296"/>
        <v>276.860941721386-29.4914553789815i</v>
      </c>
      <c r="U992" s="164" t="str">
        <f t="shared" si="288"/>
        <v>-0.491554674596715+0.0523608085057633i</v>
      </c>
    </row>
    <row r="993" spans="2:21" x14ac:dyDescent="0.2">
      <c r="B993" s="164">
        <f t="shared" si="297"/>
        <v>5.7749999999998982</v>
      </c>
      <c r="C993" s="164">
        <f t="shared" si="298"/>
        <v>595662.14352887182</v>
      </c>
      <c r="D993" s="164">
        <f t="shared" si="289"/>
        <v>595.66214352887187</v>
      </c>
      <c r="E993" s="164">
        <f t="shared" si="290"/>
        <v>-41.974919684644419</v>
      </c>
      <c r="F993" s="164">
        <f t="shared" si="291"/>
        <v>-248.79721893165348</v>
      </c>
      <c r="G993" s="164">
        <f t="shared" si="292"/>
        <v>-6.1206370148378824</v>
      </c>
      <c r="H993" s="164">
        <f t="shared" si="293"/>
        <v>173.85368062256848</v>
      </c>
      <c r="I993" s="164">
        <f t="shared" si="294"/>
        <v>-48.095556699482302</v>
      </c>
      <c r="J993" s="164">
        <f t="shared" si="295"/>
        <v>-74.943538309085</v>
      </c>
      <c r="K993" s="164" t="str">
        <f t="shared" si="281"/>
        <v>1+0.172386718237826i</v>
      </c>
      <c r="L993" s="164" t="str">
        <f t="shared" si="282"/>
        <v>1-0.0580395239091823i</v>
      </c>
      <c r="M993" s="164" t="str">
        <f t="shared" si="299"/>
        <v>1.01000524305479+0.114347194328644i</v>
      </c>
      <c r="N993" s="164" t="str">
        <f t="shared" si="283"/>
        <v>1+1286.5685912835i</v>
      </c>
      <c r="O993" s="164" t="str">
        <f t="shared" si="284"/>
        <v>-8.36193454574694+2.19356272308657i</v>
      </c>
      <c r="P993" s="164" t="str">
        <f t="shared" si="300"/>
        <v>-2830.53083707923-10756.0087862034i</v>
      </c>
      <c r="Q993" s="164" t="str">
        <f t="shared" si="285"/>
        <v>-0.00288115279084873+0.00742698608380427i</v>
      </c>
      <c r="R993" s="164" t="str">
        <f t="shared" si="286"/>
        <v>280-0.809666539293346i</v>
      </c>
      <c r="S993" s="164" t="str">
        <f t="shared" si="287"/>
        <v>-2671.89957966803i</v>
      </c>
      <c r="T993" s="164" t="str">
        <f t="shared" si="296"/>
        <v>276.792525497425-29.8069290321558i</v>
      </c>
      <c r="U993" s="164" t="str">
        <f t="shared" si="288"/>
        <v>-0.491433204538507+0.0529209183860728i</v>
      </c>
    </row>
    <row r="994" spans="2:21" x14ac:dyDescent="0.2">
      <c r="B994" s="164">
        <f t="shared" si="297"/>
        <v>5.7799999999998981</v>
      </c>
      <c r="C994" s="164">
        <f t="shared" si="298"/>
        <v>602559.58607421746</v>
      </c>
      <c r="D994" s="164">
        <f t="shared" si="289"/>
        <v>602.55958607421746</v>
      </c>
      <c r="E994" s="164">
        <f t="shared" si="290"/>
        <v>-42.287420405151323</v>
      </c>
      <c r="F994" s="164">
        <f t="shared" si="291"/>
        <v>-248.92396419237846</v>
      </c>
      <c r="G994" s="164">
        <f t="shared" si="292"/>
        <v>-6.1217359033339882</v>
      </c>
      <c r="H994" s="164">
        <f t="shared" si="293"/>
        <v>173.78683520089706</v>
      </c>
      <c r="I994" s="164">
        <f t="shared" si="294"/>
        <v>-48.409156308485308</v>
      </c>
      <c r="J994" s="164">
        <f t="shared" si="295"/>
        <v>-75.137128991481404</v>
      </c>
      <c r="K994" s="164" t="str">
        <f t="shared" si="281"/>
        <v>1+0.174382862356675i</v>
      </c>
      <c r="L994" s="164" t="str">
        <f t="shared" si="282"/>
        <v>1-0.0587115899215549i</v>
      </c>
      <c r="M994" s="164" t="str">
        <f t="shared" si="299"/>
        <v>1.01023829510403+0.11567127243512i</v>
      </c>
      <c r="N994" s="164" t="str">
        <f t="shared" si="283"/>
        <v>1+1301.46635343849i</v>
      </c>
      <c r="O994" s="164" t="str">
        <f t="shared" si="284"/>
        <v>-8.58000201485391+2.21896298230477i</v>
      </c>
      <c r="P994" s="164" t="str">
        <f t="shared" si="300"/>
        <v>-2896.48566301004-11164.3649717845i</v>
      </c>
      <c r="Q994" s="164" t="str">
        <f t="shared" si="285"/>
        <v>-0.00276348169005651+0.00717065853106185i</v>
      </c>
      <c r="R994" s="164" t="str">
        <f t="shared" si="286"/>
        <v>280-0.800398363058611i</v>
      </c>
      <c r="S994" s="164" t="str">
        <f t="shared" si="287"/>
        <v>-2641.31459809341i</v>
      </c>
      <c r="T994" s="164" t="str">
        <f t="shared" si="296"/>
        <v>276.722550649846-30.1260233446864i</v>
      </c>
      <c r="U994" s="164" t="str">
        <f t="shared" si="288"/>
        <v>-0.491308967211213+0.0534874565910879i</v>
      </c>
    </row>
    <row r="995" spans="2:21" x14ac:dyDescent="0.2">
      <c r="B995" s="164">
        <f t="shared" si="297"/>
        <v>5.784999999999898</v>
      </c>
      <c r="C995" s="164">
        <f t="shared" si="298"/>
        <v>609536.8972400272</v>
      </c>
      <c r="D995" s="164">
        <f t="shared" si="289"/>
        <v>609.5368972400272</v>
      </c>
      <c r="E995" s="164">
        <f t="shared" si="290"/>
        <v>-42.599491294636948</v>
      </c>
      <c r="F995" s="164">
        <f t="shared" si="291"/>
        <v>-249.04652877083475</v>
      </c>
      <c r="G995" s="164">
        <f t="shared" si="292"/>
        <v>-6.1228600628274759</v>
      </c>
      <c r="H995" s="164">
        <f t="shared" si="293"/>
        <v>173.719189857988</v>
      </c>
      <c r="I995" s="164">
        <f t="shared" si="294"/>
        <v>-48.722351357464426</v>
      </c>
      <c r="J995" s="164">
        <f t="shared" si="295"/>
        <v>-75.327338912846756</v>
      </c>
      <c r="K995" s="164" t="str">
        <f t="shared" si="281"/>
        <v>1+0.176402120735044i</v>
      </c>
      <c r="L995" s="164" t="str">
        <f t="shared" si="282"/>
        <v>1-0.0593914380915775i</v>
      </c>
      <c r="M995" s="164" t="str">
        <f t="shared" si="299"/>
        <v>1.01047677563286+0.117010682643466i</v>
      </c>
      <c r="N995" s="164" t="str">
        <f t="shared" si="283"/>
        <v>1+1316.53662354893i</v>
      </c>
      <c r="O995" s="164" t="str">
        <f t="shared" si="284"/>
        <v>-8.80314892783551+2.24465736266277i</v>
      </c>
      <c r="P995" s="164" t="str">
        <f t="shared" si="300"/>
        <v>-2963.97677419213-11587.4233086883i</v>
      </c>
      <c r="Q995" s="164" t="str">
        <f t="shared" si="285"/>
        <v>-0.00265115251535548+0.00692328788082659i</v>
      </c>
      <c r="R995" s="164" t="str">
        <f t="shared" si="286"/>
        <v>280-0.791236278759938i</v>
      </c>
      <c r="S995" s="164" t="str">
        <f t="shared" si="287"/>
        <v>-2611.07971990779i</v>
      </c>
      <c r="T995" s="164" t="str">
        <f t="shared" si="296"/>
        <v>276.650982495113-30.4487692668675i</v>
      </c>
      <c r="U995" s="164" t="str">
        <f t="shared" si="288"/>
        <v>-0.491181901035708+0.0540604780717228i</v>
      </c>
    </row>
    <row r="996" spans="2:21" x14ac:dyDescent="0.2">
      <c r="B996" s="164">
        <f t="shared" si="297"/>
        <v>5.7899999999998979</v>
      </c>
      <c r="C996" s="164">
        <f t="shared" si="298"/>
        <v>616595.00186133746</v>
      </c>
      <c r="D996" s="164">
        <f t="shared" si="289"/>
        <v>616.59500186133744</v>
      </c>
      <c r="E996" s="164">
        <f t="shared" si="290"/>
        <v>-42.911138494815816</v>
      </c>
      <c r="F996" s="164">
        <f t="shared" si="291"/>
        <v>-249.16498887573982</v>
      </c>
      <c r="G996" s="164">
        <f t="shared" si="292"/>
        <v>-6.1240100694360944</v>
      </c>
      <c r="H996" s="164">
        <f t="shared" si="293"/>
        <v>173.65073644641768</v>
      </c>
      <c r="I996" s="164">
        <f t="shared" si="294"/>
        <v>-49.035148564251912</v>
      </c>
      <c r="J996" s="164">
        <f t="shared" si="295"/>
        <v>-75.514252429322141</v>
      </c>
      <c r="K996" s="164" t="str">
        <f t="shared" si="281"/>
        <v>1+0.178444761023445i</v>
      </c>
      <c r="L996" s="164" t="str">
        <f t="shared" si="282"/>
        <v>1-0.0600791585323884i</v>
      </c>
      <c r="M996" s="164" t="str">
        <f t="shared" si="299"/>
        <v>1.0107208110868+0.118365602491057i</v>
      </c>
      <c r="N996" s="164" t="str">
        <f t="shared" si="283"/>
        <v>1+1331.78139916279i</v>
      </c>
      <c r="O996" s="164" t="str">
        <f t="shared" si="284"/>
        <v>-9.0314936001386+2.27064926992287i</v>
      </c>
      <c r="P996" s="164" t="str">
        <f t="shared" si="300"/>
        <v>-3033.03995530599-12025.7045340524i</v>
      </c>
      <c r="Q996" s="164" t="str">
        <f t="shared" si="285"/>
        <v>-0.00254390118367932+0.00668455970402349i</v>
      </c>
      <c r="R996" s="164" t="str">
        <f t="shared" si="286"/>
        <v>280-0.782179071972979i</v>
      </c>
      <c r="S996" s="164" t="str">
        <f t="shared" si="287"/>
        <v>-2581.19093751082i</v>
      </c>
      <c r="T996" s="164" t="str">
        <f t="shared" si="296"/>
        <v>276.577785616267-30.7751978493902i</v>
      </c>
      <c r="U996" s="164" t="str">
        <f t="shared" si="288"/>
        <v>-0.491051943130707+0.0546400379571417i</v>
      </c>
    </row>
    <row r="997" spans="2:21" x14ac:dyDescent="0.2">
      <c r="B997" s="164">
        <f t="shared" si="297"/>
        <v>5.7949999999998978</v>
      </c>
      <c r="C997" s="164">
        <f t="shared" si="298"/>
        <v>623734.83548227279</v>
      </c>
      <c r="D997" s="164">
        <f t="shared" si="289"/>
        <v>623.73483548227273</v>
      </c>
      <c r="E997" s="164">
        <f t="shared" si="290"/>
        <v>-43.222367968333664</v>
      </c>
      <c r="F997" s="164">
        <f t="shared" si="291"/>
        <v>-249.27941799354207</v>
      </c>
      <c r="G997" s="164">
        <f t="shared" si="292"/>
        <v>-6.1251865120574367</v>
      </c>
      <c r="H997" s="164">
        <f t="shared" si="293"/>
        <v>173.58146673976759</v>
      </c>
      <c r="I997" s="164">
        <f t="shared" si="294"/>
        <v>-49.347554480391103</v>
      </c>
      <c r="J997" s="164">
        <f t="shared" si="295"/>
        <v>-75.697951253774477</v>
      </c>
      <c r="K997" s="164" t="str">
        <f t="shared" si="281"/>
        <v>1+0.180511053971634i</v>
      </c>
      <c r="L997" s="164" t="str">
        <f t="shared" si="282"/>
        <v>1-0.0607748424005874i</v>
      </c>
      <c r="M997" s="164" t="str">
        <f t="shared" si="299"/>
        <v>1.01097053085669+0.119736211571047i</v>
      </c>
      <c r="N997" s="164" t="str">
        <f t="shared" si="283"/>
        <v>1+1347.20270095858i</v>
      </c>
      <c r="O997" s="164" t="str">
        <f t="shared" si="284"/>
        <v>-9.2651571031311+2.29694214928421i</v>
      </c>
      <c r="P997" s="164" t="str">
        <f t="shared" si="300"/>
        <v>-3103.71182456442-12479.7477319945i</v>
      </c>
      <c r="Q997" s="164" t="str">
        <f t="shared" si="285"/>
        <v>-0.00244147765717868+0.00645417039255276i</v>
      </c>
      <c r="R997" s="164" t="str">
        <f t="shared" si="286"/>
        <v>280-0.773225542174777i</v>
      </c>
      <c r="S997" s="164" t="str">
        <f t="shared" si="287"/>
        <v>-2551.64428917677i</v>
      </c>
      <c r="T997" s="164" t="str">
        <f t="shared" si="296"/>
        <v>276.502923849217-31.1053402348476i</v>
      </c>
      <c r="U997" s="164" t="str">
        <f t="shared" si="288"/>
        <v>-0.490919029288425+0.055226191539677i</v>
      </c>
    </row>
    <row r="998" spans="2:21" x14ac:dyDescent="0.2">
      <c r="B998" s="164">
        <f t="shared" si="297"/>
        <v>5.7999999999998977</v>
      </c>
      <c r="C998" s="164">
        <f t="shared" si="298"/>
        <v>630957.34448004514</v>
      </c>
      <c r="D998" s="164">
        <f t="shared" si="289"/>
        <v>630.95734448004509</v>
      </c>
      <c r="E998" s="164">
        <f t="shared" si="290"/>
        <v>-43.533185498792939</v>
      </c>
      <c r="F998" s="164">
        <f t="shared" si="291"/>
        <v>-249.38988700037524</v>
      </c>
      <c r="G998" s="164">
        <f t="shared" si="292"/>
        <v>-6.1263899926388259</v>
      </c>
      <c r="H998" s="164">
        <f t="shared" si="293"/>
        <v>173.51137243248294</v>
      </c>
      <c r="I998" s="164">
        <f t="shared" si="294"/>
        <v>-49.659575491431767</v>
      </c>
      <c r="J998" s="164">
        <f t="shared" si="295"/>
        <v>-75.878514567892296</v>
      </c>
      <c r="K998" s="164" t="str">
        <f t="shared" ref="K998:K1061" si="301">COMPLEX(1,2*PI()*C998*esr*Cout)</f>
        <v>1+0.182601273464505i</v>
      </c>
      <c r="L998" s="164" t="str">
        <f t="shared" ref="L998:L1061" si="302">COMPLEX(1,-2*PI()*C998*(1-Dmax)^2*Lout*10^-6/Req)</f>
        <v>1-0.0614785819083175i</v>
      </c>
      <c r="M998" s="164" t="str">
        <f t="shared" si="299"/>
        <v>1.01122606734725+0.121122691556187i</v>
      </c>
      <c r="N998" s="164" t="str">
        <f t="shared" ref="N998:N1061" si="303">COMPLEX(1,2*PI()*C998*(Rd+Rs+esr)*Req*Cout/(Req+Rd+Rs))</f>
        <v>1+1362.80257301315i</v>
      </c>
      <c r="O998" s="164" t="str">
        <f t="shared" ref="O998:O1061" si="304">IMSUM(COMPLEX(1,2*PI()*C998/(Qd*ws)),IMPRODUCT(COMPLEX(0,2*PI()*C998/ws),COMPLEX(0,2*PI()*C998/ws)))</f>
        <v>-9.5042633282951+2.32353948583948i</v>
      </c>
      <c r="P998" s="164" t="str">
        <f t="shared" si="300"/>
        <v>-3176.02985312799-12950.1109789092i</v>
      </c>
      <c r="Q998" s="164" t="str">
        <f t="shared" ref="Q998:Q1061" si="305">IMPRODUCT(Ap,IMDIV(M998,P998))</f>
        <v>-0.00234364514455846+0.00623182682598524i</v>
      </c>
      <c r="R998" s="164" t="str">
        <f t="shared" ref="R998:R1061" si="306">IMSUM(Rz*10^3,IMDIV(1,COMPLEX(0,(2*PI()*C998*Cz*10^-9))))</f>
        <v>280-0.764374502584668i</v>
      </c>
      <c r="S998" s="164" t="str">
        <f t="shared" ref="S998:S1061" si="307">IMDIV(1,COMPLEX(0,(2*PI()*C998*Cp*10^-12)))</f>
        <v>-2522.4358585294i</v>
      </c>
      <c r="T998" s="164" t="str">
        <f t="shared" si="296"/>
        <v>276.426360268853-31.439227648858i</v>
      </c>
      <c r="U998" s="164" t="str">
        <f t="shared" ref="U998:U1061" si="308">IMPRODUCT(-Rs*g/(Rs+Rd),T998)</f>
        <v>-0.49078309394992+0.0558189942590688i</v>
      </c>
    </row>
    <row r="999" spans="2:21" x14ac:dyDescent="0.2">
      <c r="B999" s="164">
        <f t="shared" si="297"/>
        <v>5.8049999999998976</v>
      </c>
      <c r="C999" s="164">
        <f t="shared" si="298"/>
        <v>638263.48619039881</v>
      </c>
      <c r="D999" s="164">
        <f t="shared" ref="D999:D1062" si="309">C999/1000</f>
        <v>638.26348619039879</v>
      </c>
      <c r="E999" s="164">
        <f t="shared" ref="E999:E1062" si="310">20*LOG(IMABS(Q999))</f>
        <v>-43.84359669098275</v>
      </c>
      <c r="F999" s="164">
        <f t="shared" ref="F999:F1062" si="311">IF(180/PI()*IMARGUMENT(Q999)&gt;0,180/PI()*IMARGUMENT(Q999)-360,180/PI()*IMARGUMENT(Q999))</f>
        <v>-249.49646426919048</v>
      </c>
      <c r="G999" s="164">
        <f t="shared" ref="G999:G1062" si="312">20*LOG(IMABS(U999))</f>
        <v>-6.1276211264518299</v>
      </c>
      <c r="H999" s="164">
        <f t="shared" ref="H999:H1062" si="313">180/PI()*IMARGUMENT(U999)</f>
        <v>173.44044513975223</v>
      </c>
      <c r="I999" s="164">
        <f t="shared" ref="I999:I1062" si="314">E999+G999</f>
        <v>-49.971217817434578</v>
      </c>
      <c r="J999" s="164">
        <f t="shared" ref="J999:J1062" si="315">F999+H999</f>
        <v>-76.056019129438255</v>
      </c>
      <c r="K999" s="164" t="str">
        <f t="shared" si="301"/>
        <v>1+0.184715696558386i</v>
      </c>
      <c r="L999" s="164" t="str">
        <f t="shared" si="302"/>
        <v>1-0.0621904703354883i</v>
      </c>
      <c r="M999" s="164" t="str">
        <f t="shared" si="299"/>
        <v>1.01148755604731+0.122525226222898i</v>
      </c>
      <c r="N999" s="164" t="str">
        <f t="shared" si="303"/>
        <v>1+1378.58308307262i</v>
      </c>
      <c r="O999" s="164" t="str">
        <f t="shared" si="304"/>
        <v>-9.7489390529161+2.35044480503683i</v>
      </c>
      <c r="P999" s="164" t="str">
        <f t="shared" si="300"/>
        <v>-3250.03238497261-13437.3720114511i</v>
      </c>
      <c r="Q999" s="164" t="str">
        <f t="shared" si="305"/>
        <v>-0.00225017935069084+0.00601724604350645i</v>
      </c>
      <c r="R999" s="164" t="str">
        <f t="shared" si="306"/>
        <v>280-0.755624780006932i</v>
      </c>
      <c r="S999" s="164" t="str">
        <f t="shared" si="307"/>
        <v>-2493.56177402287i</v>
      </c>
      <c r="T999" s="164" t="str">
        <f t="shared" ref="T999:T1062" si="316">IMDIV(IMPRODUCT(R999,S999),IMSUM(R999,S999))</f>
        <v>276.348057175002-31.7768913907954i</v>
      </c>
      <c r="U999" s="164" t="str">
        <f t="shared" si="308"/>
        <v>-0.490644070180158+0.0564185016860073i</v>
      </c>
    </row>
    <row r="1000" spans="2:21" x14ac:dyDescent="0.2">
      <c r="B1000" s="164">
        <f t="shared" ref="B1000:B1063" si="317">B999+0.005</f>
        <v>5.8099999999998975</v>
      </c>
      <c r="C1000" s="164">
        <f t="shared" ref="C1000:C1063" si="318">10^B1000</f>
        <v>645654.22903450381</v>
      </c>
      <c r="D1000" s="164">
        <f t="shared" si="309"/>
        <v>645.65422903450383</v>
      </c>
      <c r="E1000" s="164">
        <f t="shared" si="310"/>
        <v>-44.15360697128839</v>
      </c>
      <c r="F1000" s="164">
        <f t="shared" si="311"/>
        <v>-249.59921577229727</v>
      </c>
      <c r="G1000" s="164">
        <f t="shared" si="312"/>
        <v>-6.1288805423719204</v>
      </c>
      <c r="H1000" s="164">
        <f t="shared" si="313"/>
        <v>173.36867639740839</v>
      </c>
      <c r="I1000" s="164">
        <f t="shared" si="314"/>
        <v>-50.282487513660314</v>
      </c>
      <c r="J1000" s="164">
        <f t="shared" si="315"/>
        <v>-76.230539374888878</v>
      </c>
      <c r="K1000" s="164" t="str">
        <f t="shared" si="301"/>
        <v>1+0.186854603517769i</v>
      </c>
      <c r="L1000" s="164" t="str">
        <f t="shared" si="302"/>
        <v>1-0.0629106020421396i</v>
      </c>
      <c r="M1000" s="164" t="str">
        <f t="shared" ref="M1000:M1063" si="319">IMPRODUCT(K1000,L1000)</f>
        <v>1.01175513560165+0.123944001475629i</v>
      </c>
      <c r="N1000" s="164" t="str">
        <f t="shared" si="303"/>
        <v>1+1394.54632282653i</v>
      </c>
      <c r="O1000" s="164" t="str">
        <f t="shared" si="304"/>
        <v>-9.9993140073019+2.37766167314717i</v>
      </c>
      <c r="P1000" s="164" t="str">
        <f t="shared" ref="P1000:P1063" si="320">IMPRODUCT(N1000,O1000)</f>
        <v>-3325.75865722026-13942.1289179975i</v>
      </c>
      <c r="Q1000" s="164" t="str">
        <f t="shared" si="305"/>
        <v>-0.00216086777143503+0.00581015492169055i</v>
      </c>
      <c r="R1000" s="164" t="str">
        <f t="shared" si="306"/>
        <v>280-0.746975214675318i</v>
      </c>
      <c r="S1000" s="164" t="str">
        <f t="shared" si="307"/>
        <v>-2465.01820842856i</v>
      </c>
      <c r="T1000" s="164" t="str">
        <f t="shared" si="316"/>
        <v>276.267976078215-32.1183628241132i</v>
      </c>
      <c r="U1000" s="164" t="str">
        <f t="shared" si="308"/>
        <v>-0.490501889642782+0.0570247695049527i</v>
      </c>
    </row>
    <row r="1001" spans="2:21" x14ac:dyDescent="0.2">
      <c r="B1001" s="164">
        <f t="shared" si="317"/>
        <v>5.8149999999998974</v>
      </c>
      <c r="C1001" s="164">
        <f t="shared" si="318"/>
        <v>653130.55264731892</v>
      </c>
      <c r="D1001" s="164">
        <f t="shared" si="309"/>
        <v>653.13055264731895</v>
      </c>
      <c r="E1001" s="164">
        <f t="shared" si="310"/>
        <v>-44.463221588260097</v>
      </c>
      <c r="F1001" s="164">
        <f t="shared" si="311"/>
        <v>-249.69820517954574</v>
      </c>
      <c r="G1001" s="164">
        <f t="shared" si="312"/>
        <v>-6.1301688831635781</v>
      </c>
      <c r="H1001" s="164">
        <f t="shared" si="313"/>
        <v>173.29605766185227</v>
      </c>
      <c r="I1001" s="164">
        <f t="shared" si="314"/>
        <v>-50.593390471423675</v>
      </c>
      <c r="J1001" s="164">
        <f t="shared" si="315"/>
        <v>-76.402147517693464</v>
      </c>
      <c r="K1001" s="164" t="str">
        <f t="shared" si="301"/>
        <v>1+0.189018277852455i</v>
      </c>
      <c r="L1001" s="164" t="str">
        <f t="shared" si="302"/>
        <v>1-0.0636390724809493i</v>
      </c>
      <c r="M1001" s="164" t="str">
        <f t="shared" si="319"/>
        <v>1.01202894788448+0.125379205371506i</v>
      </c>
      <c r="N1001" s="164" t="str">
        <f t="shared" si="303"/>
        <v>1+1410.69440818501i</v>
      </c>
      <c r="O1001" s="164" t="str">
        <f t="shared" si="304"/>
        <v>-10.2555209435676+2.40519369773689i</v>
      </c>
      <c r="P1001" s="164" t="str">
        <f t="shared" si="320"/>
        <v>-3403.24882094283-14465.0008544173i</v>
      </c>
      <c r="Q1001" s="164" t="str">
        <f t="shared" si="305"/>
        <v>-0.00207550903079407+0.00561028985857865i</v>
      </c>
      <c r="R1001" s="164" t="str">
        <f t="shared" si="306"/>
        <v>280-0.738424660099317i</v>
      </c>
      <c r="S1001" s="164" t="str">
        <f t="shared" si="307"/>
        <v>-2436.80137832775i</v>
      </c>
      <c r="T1001" s="164" t="str">
        <f t="shared" si="316"/>
        <v>276.186077685385-32.4636733662492i</v>
      </c>
      <c r="U1001" s="164" t="str">
        <f t="shared" si="308"/>
        <v>-0.490356482574572+0.0576378534962125i</v>
      </c>
    </row>
    <row r="1002" spans="2:21" x14ac:dyDescent="0.2">
      <c r="B1002" s="164">
        <f t="shared" si="317"/>
        <v>5.8199999999998973</v>
      </c>
      <c r="C1002" s="164">
        <f t="shared" si="318"/>
        <v>660693.44800744078</v>
      </c>
      <c r="D1002" s="164">
        <f t="shared" si="309"/>
        <v>660.69344800744079</v>
      </c>
      <c r="E1002" s="164">
        <f t="shared" si="310"/>
        <v>-44.772445613320599</v>
      </c>
      <c r="F1002" s="164">
        <f t="shared" si="311"/>
        <v>-249.79349395236835</v>
      </c>
      <c r="G1002" s="164">
        <f t="shared" si="312"/>
        <v>-6.1314868057700123</v>
      </c>
      <c r="H1002" s="164">
        <f t="shared" si="313"/>
        <v>173.22258031000027</v>
      </c>
      <c r="I1002" s="164">
        <f t="shared" si="314"/>
        <v>-50.903932419090609</v>
      </c>
      <c r="J1002" s="164">
        <f t="shared" si="315"/>
        <v>-76.570913642368083</v>
      </c>
      <c r="K1002" s="164" t="str">
        <f t="shared" si="301"/>
        <v>1+0.191207006355132i</v>
      </c>
      <c r="L1002" s="164" t="str">
        <f t="shared" si="302"/>
        <v>1-0.0643759782098848i</v>
      </c>
      <c r="M1002" s="164" t="str">
        <f t="shared" si="319"/>
        <v>1.0123091380747+0.126831028145247i</v>
      </c>
      <c r="N1002" s="164" t="str">
        <f t="shared" si="303"/>
        <v>1+1427.02947955928i</v>
      </c>
      <c r="O1002" s="164" t="str">
        <f t="shared" si="304"/>
        <v>-10.5176957060219+2.43304452814603i</v>
      </c>
      <c r="P1002" s="164" t="str">
        <f t="shared" si="320"/>
        <v>-3482.5439624508-15006.6287849992i</v>
      </c>
      <c r="Q1002" s="164" t="str">
        <f t="shared" si="305"/>
        <v>-0.00199391225772862+0.00541739646444492i</v>
      </c>
      <c r="R1002" s="164" t="str">
        <f t="shared" si="306"/>
        <v>280-0.729971982912178i</v>
      </c>
      <c r="S1002" s="164" t="str">
        <f t="shared" si="307"/>
        <v>-2408.90754361019i</v>
      </c>
      <c r="T1002" s="164" t="str">
        <f t="shared" si="316"/>
        <v>276.102321885219-32.8128544780982i</v>
      </c>
      <c r="U1002" s="164" t="str">
        <f t="shared" si="308"/>
        <v>-0.490207777759656+0.0582578095172498i</v>
      </c>
    </row>
    <row r="1003" spans="2:21" x14ac:dyDescent="0.2">
      <c r="B1003" s="164">
        <f t="shared" si="317"/>
        <v>5.8249999999998971</v>
      </c>
      <c r="C1003" s="164">
        <f t="shared" si="318"/>
        <v>668343.91756845755</v>
      </c>
      <c r="D1003" s="164">
        <f t="shared" si="309"/>
        <v>668.34391756845753</v>
      </c>
      <c r="E1003" s="164">
        <f t="shared" si="310"/>
        <v>-45.08128394159656</v>
      </c>
      <c r="F1003" s="164">
        <f t="shared" si="311"/>
        <v>-249.88514143388494</v>
      </c>
      <c r="G1003" s="164">
        <f t="shared" si="312"/>
        <v>-6.1328349816085028</v>
      </c>
      <c r="H1003" s="164">
        <f t="shared" si="313"/>
        <v>173.14823563925577</v>
      </c>
      <c r="I1003" s="164">
        <f t="shared" si="314"/>
        <v>-51.214118923205064</v>
      </c>
      <c r="J1003" s="164">
        <f t="shared" si="315"/>
        <v>-76.736905794629166</v>
      </c>
      <c r="K1003" s="164" t="str">
        <f t="shared" si="301"/>
        <v>1+0.193421079139393i</v>
      </c>
      <c r="L1003" s="164" t="str">
        <f t="shared" si="302"/>
        <v>1-0.0651214169050024i</v>
      </c>
      <c r="M1003" s="164" t="str">
        <f t="shared" si="319"/>
        <v>1.01259585473285+0.128299662234391i</v>
      </c>
      <c r="N1003" s="164" t="str">
        <f t="shared" si="303"/>
        <v>1+1443.55370214537i</v>
      </c>
      <c r="O1003" s="164" t="str">
        <f t="shared" si="304"/>
        <v>-10.7859773031944+2.46121785597199i</v>
      </c>
      <c r="P1003" s="164" t="str">
        <f t="shared" si="320"/>
        <v>-3563.68612507785-15567.6762494262i</v>
      </c>
      <c r="Q1003" s="164" t="str">
        <f t="shared" si="305"/>
        <v>-0.001915896500123+0.00523122925955029i</v>
      </c>
      <c r="R1003" s="164" t="str">
        <f t="shared" si="306"/>
        <v>280-0.721616062720699i</v>
      </c>
      <c r="S1003" s="164" t="str">
        <f t="shared" si="307"/>
        <v>-2381.3330069783i</v>
      </c>
      <c r="T1003" s="164" t="str">
        <f t="shared" si="316"/>
        <v>276.016667733547-33.1659376530406i</v>
      </c>
      <c r="U1003" s="164" t="str">
        <f t="shared" si="308"/>
        <v>-0.490055702503424+0.058884693483205i</v>
      </c>
    </row>
    <row r="1004" spans="2:21" x14ac:dyDescent="0.2">
      <c r="B1004" s="164">
        <f t="shared" si="317"/>
        <v>5.829999999999897</v>
      </c>
      <c r="C1004" s="164">
        <f t="shared" si="318"/>
        <v>676082.97539182287</v>
      </c>
      <c r="D1004" s="164">
        <f t="shared" si="309"/>
        <v>676.08297539182286</v>
      </c>
      <c r="E1004" s="164">
        <f t="shared" si="310"/>
        <v>-45.389741292854929</v>
      </c>
      <c r="F1004" s="164">
        <f t="shared" si="311"/>
        <v>-249.9732049352717</v>
      </c>
      <c r="G1004" s="164">
        <f t="shared" si="312"/>
        <v>-6.134214096870835</v>
      </c>
      <c r="H1004" s="164">
        <f t="shared" si="313"/>
        <v>173.073014867507</v>
      </c>
      <c r="I1004" s="164">
        <f t="shared" si="314"/>
        <v>-51.523955389725764</v>
      </c>
      <c r="J1004" s="164">
        <f t="shared" si="315"/>
        <v>-76.900190067764697</v>
      </c>
      <c r="K1004" s="164" t="str">
        <f t="shared" si="301"/>
        <v>1+0.195660789678188i</v>
      </c>
      <c r="L1004" s="164" t="str">
        <f t="shared" si="302"/>
        <v>1-0.0658754873733936i</v>
      </c>
      <c r="M1004" s="164" t="str">
        <f t="shared" si="319"/>
        <v>1.01288924987991+0.129785302304794i</v>
      </c>
      <c r="N1004" s="164" t="str">
        <f t="shared" si="303"/>
        <v>1+1460.26926621107i</v>
      </c>
      <c r="O1004" s="164" t="str">
        <f t="shared" si="304"/>
        <v>-11.0605079815389+2.48971741555886i</v>
      </c>
      <c r="P1004" s="164" t="str">
        <f t="shared" si="320"/>
        <v>-3646.7183314726-16148.8301567079i</v>
      </c>
      <c r="Q1004" s="164" t="str">
        <f t="shared" si="305"/>
        <v>-0.00184129017356392+0.00505155137911682i</v>
      </c>
      <c r="R1004" s="164" t="str">
        <f t="shared" si="306"/>
        <v>280-0.713355791956703i</v>
      </c>
      <c r="S1004" s="164" t="str">
        <f t="shared" si="307"/>
        <v>-2354.07411345711i</v>
      </c>
      <c r="T1004" s="164" t="str">
        <f t="shared" si="316"/>
        <v>275.929073438484-33.5229544055111i</v>
      </c>
      <c r="U1004" s="164" t="str">
        <f t="shared" si="308"/>
        <v>-0.489900182606184+0.0595185613465991i</v>
      </c>
    </row>
    <row r="1005" spans="2:21" x14ac:dyDescent="0.2">
      <c r="B1005" s="164">
        <f t="shared" si="317"/>
        <v>5.8349999999998969</v>
      </c>
      <c r="C1005" s="164">
        <f t="shared" si="318"/>
        <v>683911.64728126733</v>
      </c>
      <c r="D1005" s="164">
        <f t="shared" si="309"/>
        <v>683.91164728126728</v>
      </c>
      <c r="E1005" s="164">
        <f t="shared" si="310"/>
        <v>-45.697822212533062</v>
      </c>
      <c r="F1005" s="164">
        <f t="shared" si="311"/>
        <v>-250.05773981857794</v>
      </c>
      <c r="G1005" s="164">
        <f t="shared" si="312"/>
        <v>-6.1356248528290891</v>
      </c>
      <c r="H1005" s="164">
        <f t="shared" si="313"/>
        <v>172.99690913315126</v>
      </c>
      <c r="I1005" s="164">
        <f t="shared" si="314"/>
        <v>-51.833447065362151</v>
      </c>
      <c r="J1005" s="164">
        <f t="shared" si="315"/>
        <v>-77.06083068542668</v>
      </c>
      <c r="K1005" s="164" t="str">
        <f t="shared" si="301"/>
        <v>1+0.197926434842722i</v>
      </c>
      <c r="L1005" s="164" t="str">
        <f t="shared" si="302"/>
        <v>1-0.0666382895662823i</v>
      </c>
      <c r="M1005" s="164" t="str">
        <f t="shared" si="319"/>
        <v>1.01318947907787+0.13128814527644i</v>
      </c>
      <c r="N1005" s="164" t="str">
        <f t="shared" si="303"/>
        <v>1+1477.17838738629i</v>
      </c>
      <c r="O1005" s="164" t="str">
        <f t="shared" si="304"/>
        <v>-11.3414333008548+2.5185469844924i</v>
      </c>
      <c r="P1005" s="164" t="str">
        <f t="shared" si="320"/>
        <v>-3731.68460640994-16750.8016070214i</v>
      </c>
      <c r="Q1005" s="164" t="str">
        <f t="shared" si="305"/>
        <v>-0.00176993054274505+0.00487813428568961i</v>
      </c>
      <c r="R1005" s="164" t="str">
        <f t="shared" si="306"/>
        <v>280-0.705190075730251i</v>
      </c>
      <c r="S1005" s="164" t="str">
        <f t="shared" si="307"/>
        <v>-2327.12724990982i</v>
      </c>
      <c r="T1005" s="164" t="str">
        <f t="shared" si="316"/>
        <v>275.839496345445-33.8839362590944i</v>
      </c>
      <c r="U1005" s="164" t="str">
        <f t="shared" si="308"/>
        <v>-0.489741142336558+0.0601594690761987i</v>
      </c>
    </row>
    <row r="1006" spans="2:21" x14ac:dyDescent="0.2">
      <c r="B1006" s="164">
        <f t="shared" si="317"/>
        <v>5.8399999999998968</v>
      </c>
      <c r="C1006" s="164">
        <f t="shared" si="318"/>
        <v>691830.97091877251</v>
      </c>
      <c r="D1006" s="164">
        <f t="shared" si="309"/>
        <v>691.83097091877255</v>
      </c>
      <c r="E1006" s="164">
        <f t="shared" si="310"/>
        <v>-46.005531072847631</v>
      </c>
      <c r="F1006" s="164">
        <f t="shared" si="311"/>
        <v>-250.13879957617118</v>
      </c>
      <c r="G1006" s="164">
        <f t="shared" si="312"/>
        <v>-6.1370679661467946</v>
      </c>
      <c r="H1006" s="164">
        <f t="shared" si="313"/>
        <v>172.91990949514746</v>
      </c>
      <c r="I1006" s="164">
        <f t="shared" si="314"/>
        <v>-52.142599038994426</v>
      </c>
      <c r="J1006" s="164">
        <f t="shared" si="315"/>
        <v>-77.218890081023716</v>
      </c>
      <c r="K1006" s="164" t="str">
        <f t="shared" si="301"/>
        <v>1+0.200218314941808i</v>
      </c>
      <c r="L1006" s="164" t="str">
        <f t="shared" si="302"/>
        <v>1-0.0674099245922729i</v>
      </c>
      <c r="M1006" s="164" t="str">
        <f t="shared" si="319"/>
        <v>1.01349670151222+0.132808390349535i</v>
      </c>
      <c r="N1006" s="164" t="str">
        <f t="shared" si="303"/>
        <v>1+1494.28330695674i</v>
      </c>
      <c r="O1006" s="164" t="str">
        <f t="shared" si="304"/>
        <v>-11.628902211465+2.54771038410073i</v>
      </c>
      <c r="P1006" s="164" t="str">
        <f t="shared" si="320"/>
        <v>-3818.63000013353-17374.3267424404i</v>
      </c>
      <c r="Q1006" s="164" t="str">
        <f t="shared" si="305"/>
        <v>-0.00170166323345445+0.00471075748900303i</v>
      </c>
      <c r="R1006" s="164" t="str">
        <f t="shared" si="306"/>
        <v>280-0.697117831684502i</v>
      </c>
      <c r="S1006" s="164" t="str">
        <f t="shared" si="307"/>
        <v>-2300.48884455885i</v>
      </c>
      <c r="T1006" s="164" t="str">
        <f t="shared" si="316"/>
        <v>275.74789292202-34.2489147341338i</v>
      </c>
      <c r="U1006" s="164" t="str">
        <f t="shared" si="308"/>
        <v>-0.489578504404629+0.0608074726350154i</v>
      </c>
    </row>
    <row r="1007" spans="2:21" x14ac:dyDescent="0.2">
      <c r="B1007" s="164">
        <f t="shared" si="317"/>
        <v>5.8449999999998967</v>
      </c>
      <c r="C1007" s="164">
        <f t="shared" si="318"/>
        <v>699841.99600210763</v>
      </c>
      <c r="D1007" s="164">
        <f t="shared" si="309"/>
        <v>699.84199600210763</v>
      </c>
      <c r="E1007" s="164">
        <f t="shared" si="310"/>
        <v>-46.312872073970823</v>
      </c>
      <c r="F1007" s="164">
        <f t="shared" si="311"/>
        <v>-250.21643590697738</v>
      </c>
      <c r="G1007" s="164">
        <f t="shared" si="312"/>
        <v>-6.1385441691956721</v>
      </c>
      <c r="H1007" s="164">
        <f t="shared" si="313"/>
        <v>172.84200693309717</v>
      </c>
      <c r="I1007" s="164">
        <f t="shared" si="314"/>
        <v>-52.451416243166491</v>
      </c>
      <c r="J1007" s="164">
        <f t="shared" si="315"/>
        <v>-77.374428973880214</v>
      </c>
      <c r="K1007" s="164" t="str">
        <f t="shared" si="301"/>
        <v>1+0.202536733761671i</v>
      </c>
      <c r="L1007" s="164" t="str">
        <f t="shared" si="302"/>
        <v>1-0.0681904947307523i</v>
      </c>
      <c r="M1007" s="164" t="str">
        <f t="shared" si="319"/>
        <v>1.01381108007636+0.134346239030919i</v>
      </c>
      <c r="N1007" s="164" t="str">
        <f t="shared" si="303"/>
        <v>1+1511.58629216098i</v>
      </c>
      <c r="O1007" s="164" t="str">
        <f t="shared" si="304"/>
        <v>-11.9230671331911+2.57721147996089i</v>
      </c>
      <c r="P1007" s="164" t="str">
        <f t="shared" si="320"/>
        <v>-3907.60061224198-18020.1676275668i</v>
      </c>
      <c r="Q1007" s="164" t="str">
        <f t="shared" si="305"/>
        <v>-0.00163634177323545+0.00454920827341963i</v>
      </c>
      <c r="R1007" s="164" t="str">
        <f t="shared" si="306"/>
        <v>280-0.689137989852249i</v>
      </c>
      <c r="S1007" s="164" t="str">
        <f t="shared" si="307"/>
        <v>-2274.15536651241i</v>
      </c>
      <c r="T1007" s="164" t="str">
        <f t="shared" si="316"/>
        <v>275.654218742711-34.6179213348386i</v>
      </c>
      <c r="U1007" s="164" t="str">
        <f t="shared" si="308"/>
        <v>-0.489412189934837+0.0614626279574155i</v>
      </c>
    </row>
    <row r="1008" spans="2:21" x14ac:dyDescent="0.2">
      <c r="B1008" s="164">
        <f t="shared" si="317"/>
        <v>5.8499999999998966</v>
      </c>
      <c r="C1008" s="164">
        <f t="shared" si="318"/>
        <v>707945.78438397008</v>
      </c>
      <c r="D1008" s="164">
        <f t="shared" si="309"/>
        <v>707.94578438397014</v>
      </c>
      <c r="E1008" s="164">
        <f t="shared" si="310"/>
        <v>-46.619849245263609</v>
      </c>
      <c r="F1008" s="164">
        <f t="shared" si="311"/>
        <v>-250.29069878967977</v>
      </c>
      <c r="G1008" s="164">
        <f t="shared" si="312"/>
        <v>-6.1400542103775093</v>
      </c>
      <c r="H1008" s="164">
        <f t="shared" si="313"/>
        <v>172.76319234735686</v>
      </c>
      <c r="I1008" s="164">
        <f t="shared" si="314"/>
        <v>-52.759903455641115</v>
      </c>
      <c r="J1008" s="164">
        <f t="shared" si="315"/>
        <v>-77.527506442322903</v>
      </c>
      <c r="K1008" s="164" t="str">
        <f t="shared" si="301"/>
        <v>1+0.204881998606213i</v>
      </c>
      <c r="L1008" s="164" t="str">
        <f t="shared" si="302"/>
        <v>1-0.0689801034454469i</v>
      </c>
      <c r="M1008" s="164" t="str">
        <f t="shared" si="319"/>
        <v>1.01413278145797+0.135901895160766i</v>
      </c>
      <c r="N1008" s="164" t="str">
        <f t="shared" si="303"/>
        <v>1+1529.08963649094i</v>
      </c>
      <c r="O1008" s="164" t="str">
        <f t="shared" si="304"/>
        <v>-12.2240840361681+2.60705418241119i</v>
      </c>
      <c r="P1008" s="164" t="str">
        <f t="shared" si="320"/>
        <v>-3998.64361613148-18689.1131611166i</v>
      </c>
      <c r="Q1008" s="164" t="str">
        <f t="shared" si="305"/>
        <v>-0.001573827158936+0.00439328143296987i</v>
      </c>
      <c r="R1008" s="164" t="str">
        <f t="shared" si="306"/>
        <v>280-0.681249492514101i</v>
      </c>
      <c r="S1008" s="164" t="str">
        <f t="shared" si="307"/>
        <v>-2248.12332529653i</v>
      </c>
      <c r="T1008" s="164" t="str">
        <f t="shared" si="316"/>
        <v>275.558428473544-34.9909875358739i</v>
      </c>
      <c r="U1008" s="164" t="str">
        <f t="shared" si="308"/>
        <v>-0.489242118438666+0.0621249909253111i</v>
      </c>
    </row>
    <row r="1009" spans="2:21" x14ac:dyDescent="0.2">
      <c r="B1009" s="164">
        <f t="shared" si="317"/>
        <v>5.8549999999998965</v>
      </c>
      <c r="C1009" s="164">
        <f t="shared" si="318"/>
        <v>716143.41021273215</v>
      </c>
      <c r="D1009" s="164">
        <f t="shared" si="309"/>
        <v>716.14341021273219</v>
      </c>
      <c r="E1009" s="164">
        <f t="shared" si="310"/>
        <v>-46.926466446557733</v>
      </c>
      <c r="F1009" s="164">
        <f t="shared" si="311"/>
        <v>-250.36163655302673</v>
      </c>
      <c r="G1009" s="164">
        <f t="shared" si="312"/>
        <v>-6.1415988544519546</v>
      </c>
      <c r="H1009" s="164">
        <f t="shared" si="313"/>
        <v>172.68345655918091</v>
      </c>
      <c r="I1009" s="164">
        <f t="shared" si="314"/>
        <v>-53.068065301009689</v>
      </c>
      <c r="J1009" s="164">
        <f t="shared" si="315"/>
        <v>-77.678179993845816</v>
      </c>
      <c r="K1009" s="164" t="str">
        <f t="shared" si="301"/>
        <v>1+0.207254420337751i</v>
      </c>
      <c r="L1009" s="164" t="str">
        <f t="shared" si="302"/>
        <v>1-0.0697788553981365i</v>
      </c>
      <c r="M1009" s="164" t="str">
        <f t="shared" si="319"/>
        <v>1.01446197622737+0.137475564939614i</v>
      </c>
      <c r="N1009" s="164" t="str">
        <f t="shared" si="303"/>
        <v>1+1546.79565999598i</v>
      </c>
      <c r="O1009" s="164" t="str">
        <f t="shared" si="304"/>
        <v>-12.5321125235427+2.63724244706949i</v>
      </c>
      <c r="P1009" s="164" t="str">
        <f t="shared" si="320"/>
        <v>-4091.80728400781-19381.9800195501i</v>
      </c>
      <c r="Q1009" s="164" t="str">
        <f t="shared" si="305"/>
        <v>-0.00151398744947806+0.00424277901398556i</v>
      </c>
      <c r="R1009" s="164" t="str">
        <f t="shared" si="306"/>
        <v>280-0.673451294058284i</v>
      </c>
      <c r="S1009" s="164" t="str">
        <f t="shared" si="307"/>
        <v>-2222.38927039234i</v>
      </c>
      <c r="T1009" s="164" t="str">
        <f t="shared" si="316"/>
        <v>275.460475856552-35.3681447684196i</v>
      </c>
      <c r="U1009" s="164" t="str">
        <f t="shared" si="308"/>
        <v>-0.489068207787088+0.0627946173434079i</v>
      </c>
    </row>
    <row r="1010" spans="2:21" x14ac:dyDescent="0.2">
      <c r="B1010" s="164">
        <f t="shared" si="317"/>
        <v>5.8599999999998964</v>
      </c>
      <c r="C1010" s="164">
        <f t="shared" si="318"/>
        <v>724435.96007481823</v>
      </c>
      <c r="D1010" s="164">
        <f t="shared" si="309"/>
        <v>724.43596007481824</v>
      </c>
      <c r="E1010" s="164">
        <f t="shared" si="310"/>
        <v>-47.232727369474162</v>
      </c>
      <c r="F1010" s="164">
        <f t="shared" si="311"/>
        <v>-250.42929594339557</v>
      </c>
      <c r="G1010" s="164">
        <f t="shared" si="312"/>
        <v>-6.14317888286942</v>
      </c>
      <c r="H1010" s="164">
        <f t="shared" si="313"/>
        <v>172.60279031089789</v>
      </c>
      <c r="I1010" s="164">
        <f t="shared" si="314"/>
        <v>-53.375906252343583</v>
      </c>
      <c r="J1010" s="164">
        <f t="shared" si="315"/>
        <v>-77.826505632497685</v>
      </c>
      <c r="K1010" s="164" t="str">
        <f t="shared" si="301"/>
        <v>1+0.209654313418213i</v>
      </c>
      <c r="L1010" s="164" t="str">
        <f t="shared" si="302"/>
        <v>1-0.0705868564625273i</v>
      </c>
      <c r="M1010" s="164" t="str">
        <f t="shared" si="319"/>
        <v>1.014798838928+0.139067456955686i</v>
      </c>
      <c r="N1010" s="164" t="str">
        <f t="shared" si="303"/>
        <v>1+1564.70670959031i</v>
      </c>
      <c r="O1010" s="164" t="str">
        <f t="shared" si="304"/>
        <v>-12.8473159160959+2.6677802753576i</v>
      </c>
      <c r="P1010" s="164" t="str">
        <f t="shared" si="320"/>
        <v>-4187.14101248082-20099.6136338663i</v>
      </c>
      <c r="Q1010" s="164" t="str">
        <f t="shared" si="305"/>
        <v>-0.00145669738228788+0.00409751006529245i</v>
      </c>
      <c r="R1010" s="164" t="str">
        <f t="shared" si="306"/>
        <v>280-0.665742360842036i</v>
      </c>
      <c r="S1010" s="164" t="str">
        <f t="shared" si="307"/>
        <v>-2196.94979077872i</v>
      </c>
      <c r="T1010" s="164" t="str">
        <f t="shared" si="316"/>
        <v>275.360313694152-35.7494244056828i</v>
      </c>
      <c r="U1010" s="164" t="str">
        <f t="shared" si="308"/>
        <v>-0.488890374182827+0.0634715629134836i</v>
      </c>
    </row>
    <row r="1011" spans="2:21" x14ac:dyDescent="0.2">
      <c r="B1011" s="164">
        <f t="shared" si="317"/>
        <v>5.8649999999998963</v>
      </c>
      <c r="C1011" s="164">
        <f t="shared" si="318"/>
        <v>732824.53313873021</v>
      </c>
      <c r="D1011" s="164">
        <f t="shared" si="309"/>
        <v>732.8245331387302</v>
      </c>
      <c r="E1011" s="164">
        <f t="shared" si="310"/>
        <v>-47.538635538775651</v>
      </c>
      <c r="F1011" s="164">
        <f t="shared" si="311"/>
        <v>-250.49372218975128</v>
      </c>
      <c r="G1011" s="164">
        <f t="shared" si="312"/>
        <v>-6.1447950941101146</v>
      </c>
      <c r="H1011" s="164">
        <f t="shared" si="313"/>
        <v>172.521184266121</v>
      </c>
      <c r="I1011" s="164">
        <f t="shared" si="314"/>
        <v>-53.683430632885766</v>
      </c>
      <c r="J1011" s="164">
        <f t="shared" si="315"/>
        <v>-77.972537923630284</v>
      </c>
      <c r="K1011" s="164" t="str">
        <f t="shared" si="301"/>
        <v>1+0.21208199595083i</v>
      </c>
      <c r="L1011" s="164" t="str">
        <f t="shared" si="302"/>
        <v>1-0.0714042137382852i</v>
      </c>
      <c r="M1011" s="164" t="str">
        <f t="shared" si="319"/>
        <v>1.01514354816892+0.140677782212545i</v>
      </c>
      <c r="N1011" s="164" t="str">
        <f t="shared" si="303"/>
        <v>1+1582.82515936417i</v>
      </c>
      <c r="O1011" s="164" t="str">
        <f t="shared" si="304"/>
        <v>-13.1698613388387+2.69867171503156i</v>
      </c>
      <c r="P1011" s="164" t="str">
        <f t="shared" si="320"/>
        <v>-4284.69534875525-20842.8892007364i</v>
      </c>
      <c r="Q1011" s="164" t="str">
        <f t="shared" si="305"/>
        <v>-0.00140183801192764+0.00395729039589742i</v>
      </c>
      <c r="R1011" s="164" t="str">
        <f t="shared" si="306"/>
        <v>280-0.658121671054613i</v>
      </c>
      <c r="S1011" s="164" t="str">
        <f t="shared" si="307"/>
        <v>-2171.80151448022i</v>
      </c>
      <c r="T1011" s="164" t="str">
        <f t="shared" si="316"/>
        <v>275.257893833397-36.1348577478443i</v>
      </c>
      <c r="U1011" s="164" t="str">
        <f t="shared" si="308"/>
        <v>-0.4887085321324+0.0641558832076606i</v>
      </c>
    </row>
    <row r="1012" spans="2:21" x14ac:dyDescent="0.2">
      <c r="B1012" s="164">
        <f t="shared" si="317"/>
        <v>5.8699999999998962</v>
      </c>
      <c r="C1012" s="164">
        <f t="shared" si="318"/>
        <v>741310.24130074168</v>
      </c>
      <c r="D1012" s="164">
        <f t="shared" si="309"/>
        <v>741.31024130074172</v>
      </c>
      <c r="E1012" s="164">
        <f t="shared" si="310"/>
        <v>-47.844194313741085</v>
      </c>
      <c r="F1012" s="164">
        <f t="shared" si="311"/>
        <v>-250.55495906612958</v>
      </c>
      <c r="G1012" s="164">
        <f t="shared" si="312"/>
        <v>-6.1464483040283433</v>
      </c>
      <c r="H1012" s="164">
        <f t="shared" si="313"/>
        <v>172.43862900999386</v>
      </c>
      <c r="I1012" s="164">
        <f t="shared" si="314"/>
        <v>-53.990642617769424</v>
      </c>
      <c r="J1012" s="164">
        <f t="shared" si="315"/>
        <v>-78.116330056135723</v>
      </c>
      <c r="K1012" s="164" t="str">
        <f t="shared" si="301"/>
        <v>1+0.214537789722291i</v>
      </c>
      <c r="L1012" s="164" t="str">
        <f t="shared" si="302"/>
        <v>1-0.0722310355652317i</v>
      </c>
      <c r="M1012" s="164" t="str">
        <f t="shared" si="319"/>
        <v>1.01549628671952+0.142306754157059i</v>
      </c>
      <c r="N1012" s="164" t="str">
        <f t="shared" si="303"/>
        <v>1+1601.15341089844i</v>
      </c>
      <c r="O1012" s="164" t="str">
        <f t="shared" si="304"/>
        <v>-13.4999198096236+2.72992086071825i</v>
      </c>
      <c r="P1012" s="164" t="str">
        <f t="shared" si="320"/>
        <v>-4384.52201743145-21612.7127291735i</v>
      </c>
      <c r="Q1012" s="164" t="str">
        <f t="shared" si="305"/>
        <v>-0.0013492963695657+0.00382194234008922i</v>
      </c>
      <c r="R1012" s="164" t="str">
        <f t="shared" si="306"/>
        <v>280-0.650588214581832i</v>
      </c>
      <c r="S1012" s="164" t="str">
        <f t="shared" si="307"/>
        <v>-2146.94110812005i</v>
      </c>
      <c r="T1012" s="164" t="str">
        <f t="shared" si="316"/>
        <v>275.153167150139-36.5244760064303i</v>
      </c>
      <c r="U1012" s="164" t="str">
        <f t="shared" si="308"/>
        <v>-0.488522594417999+0.0648476336406593i</v>
      </c>
    </row>
    <row r="1013" spans="2:21" x14ac:dyDescent="0.2">
      <c r="B1013" s="164">
        <f t="shared" si="317"/>
        <v>5.8749999999998961</v>
      </c>
      <c r="C1013" s="164">
        <f t="shared" si="318"/>
        <v>749894.20933227788</v>
      </c>
      <c r="D1013" s="164">
        <f t="shared" si="309"/>
        <v>749.89420933227791</v>
      </c>
      <c r="E1013" s="164">
        <f t="shared" si="310"/>
        <v>-48.149406889559373</v>
      </c>
      <c r="F1013" s="164">
        <f t="shared" si="311"/>
        <v>-250.61304895177113</v>
      </c>
      <c r="G1013" s="164">
        <f t="shared" si="312"/>
        <v>-6.1481393462023339</v>
      </c>
      <c r="H1013" s="164">
        <f t="shared" si="313"/>
        <v>172.35511504947326</v>
      </c>
      <c r="I1013" s="164">
        <f t="shared" si="314"/>
        <v>-54.297546235761708</v>
      </c>
      <c r="J1013" s="164">
        <f t="shared" si="315"/>
        <v>-78.257933902297879</v>
      </c>
      <c r="K1013" s="164" t="str">
        <f t="shared" si="301"/>
        <v>1+0.217022020245399i</v>
      </c>
      <c r="L1013" s="164" t="str">
        <f t="shared" si="302"/>
        <v>1-0.0730674315377044i</v>
      </c>
      <c r="M1013" s="164" t="str">
        <f t="shared" si="319"/>
        <v>1.01585724160646+0.143954588707695i</v>
      </c>
      <c r="N1013" s="164" t="str">
        <f t="shared" si="303"/>
        <v>1+1619.69389358302i</v>
      </c>
      <c r="O1013" s="164" t="str">
        <f t="shared" si="304"/>
        <v>-13.8376663298207+2.76153185445808i</v>
      </c>
      <c r="P1013" s="164" t="str">
        <f t="shared" si="320"/>
        <v>-4486.67394793057-22410.0221239955i</v>
      </c>
      <c r="Q1013" s="164" t="str">
        <f t="shared" si="305"/>
        <v>-0.00129896514200882+0.00369129452984904i</v>
      </c>
      <c r="R1013" s="164" t="str">
        <f t="shared" si="306"/>
        <v>280-0.643140992872205i</v>
      </c>
      <c r="S1013" s="164" t="str">
        <f t="shared" si="307"/>
        <v>-2122.36527647827i</v>
      </c>
      <c r="T1013" s="164" t="str">
        <f t="shared" si="316"/>
        <v>275.046083533105-36.9183102880874i</v>
      </c>
      <c r="U1013" s="164" t="str">
        <f t="shared" si="308"/>
        <v>-0.488332472069218+0.0655468694409904i</v>
      </c>
    </row>
    <row r="1014" spans="2:21" x14ac:dyDescent="0.2">
      <c r="B1014" s="164">
        <f t="shared" si="317"/>
        <v>5.879999999999896</v>
      </c>
      <c r="C1014" s="164">
        <f t="shared" si="318"/>
        <v>758577.57502900367</v>
      </c>
      <c r="D1014" s="164">
        <f t="shared" si="309"/>
        <v>758.5775750290037</v>
      </c>
      <c r="E1014" s="164">
        <f t="shared" si="310"/>
        <v>-48.454276298734754</v>
      </c>
      <c r="F1014" s="164">
        <f t="shared" si="311"/>
        <v>-250.66803288902523</v>
      </c>
      <c r="G1014" s="164">
        <f t="shared" si="312"/>
        <v>-6.1498690722904357</v>
      </c>
      <c r="H1014" s="164">
        <f t="shared" si="313"/>
        <v>172.27063281365039</v>
      </c>
      <c r="I1014" s="164">
        <f t="shared" si="314"/>
        <v>-54.60414537102519</v>
      </c>
      <c r="J1014" s="164">
        <f t="shared" si="315"/>
        <v>-78.397400075374833</v>
      </c>
      <c r="K1014" s="164" t="str">
        <f t="shared" si="301"/>
        <v>1+0.219535016802222i</v>
      </c>
      <c r="L1014" s="164" t="str">
        <f t="shared" si="302"/>
        <v>1-0.0739135125190835i</v>
      </c>
      <c r="M1014" s="164" t="str">
        <f t="shared" si="319"/>
        <v>1.01622660421279+0.145621504283139i</v>
      </c>
      <c r="N1014" s="164" t="str">
        <f t="shared" si="303"/>
        <v>1+1638.4490649388i</v>
      </c>
      <c r="O1014" s="164" t="str">
        <f t="shared" si="304"/>
        <v>-14.1832799771056+2.79350888625403i</v>
      </c>
      <c r="P1014" s="164" t="str">
        <f t="shared" si="320"/>
        <v>-4591.20530255825-23235.7883073676i</v>
      </c>
      <c r="Q1014" s="164" t="str">
        <f t="shared" si="305"/>
        <v>-0.00125074236910342+0.00356518167445484i</v>
      </c>
      <c r="R1014" s="164" t="str">
        <f t="shared" si="306"/>
        <v>280-0.635779018804553i</v>
      </c>
      <c r="S1014" s="164" t="str">
        <f t="shared" si="307"/>
        <v>-2098.07076205502i</v>
      </c>
      <c r="T1014" s="164" t="str">
        <f t="shared" si="316"/>
        <v>274.936591867868-37.3163915777447i</v>
      </c>
      <c r="U1014" s="164" t="str">
        <f t="shared" si="308"/>
        <v>-0.488138074334594+0.0662536456210608i</v>
      </c>
    </row>
    <row r="1015" spans="2:21" x14ac:dyDescent="0.2">
      <c r="B1015" s="164">
        <f t="shared" si="317"/>
        <v>5.8849999999998959</v>
      </c>
      <c r="C1015" s="164">
        <f t="shared" si="318"/>
        <v>767361.48936163541</v>
      </c>
      <c r="D1015" s="164">
        <f t="shared" si="309"/>
        <v>767.36148936163545</v>
      </c>
      <c r="E1015" s="164">
        <f t="shared" si="310"/>
        <v>-48.758805412500514</v>
      </c>
      <c r="F1015" s="164">
        <f t="shared" si="311"/>
        <v>-250.71995063913585</v>
      </c>
      <c r="G1015" s="164">
        <f t="shared" si="312"/>
        <v>-6.1516383523923688</v>
      </c>
      <c r="H1015" s="164">
        <f t="shared" si="313"/>
        <v>172.18517265411174</v>
      </c>
      <c r="I1015" s="164">
        <f t="shared" si="314"/>
        <v>-54.910443764892882</v>
      </c>
      <c r="J1015" s="164">
        <f t="shared" si="315"/>
        <v>-78.534777985024107</v>
      </c>
      <c r="K1015" s="164" t="str">
        <f t="shared" si="301"/>
        <v>1+0.222077112487729i</v>
      </c>
      <c r="L1015" s="164" t="str">
        <f t="shared" si="302"/>
        <v>1-0.0747693906564865i</v>
      </c>
      <c r="M1015" s="164" t="str">
        <f t="shared" si="319"/>
        <v>1.01660457037946+0.147307721831242i</v>
      </c>
      <c r="N1015" s="164" t="str">
        <f t="shared" si="303"/>
        <v>1+1657.42141094343i</v>
      </c>
      <c r="O1015" s="164" t="str">
        <f t="shared" si="304"/>
        <v>-14.5369440004088+2.82585619462702i</v>
      </c>
      <c r="P1015" s="164" t="str">
        <f t="shared" si="320"/>
        <v>-4698.17150522236-24091.0163797686i</v>
      </c>
      <c r="Q1015" s="164" t="str">
        <f t="shared" si="305"/>
        <v>-0.00120453115838879+0.00344344434714863i</v>
      </c>
      <c r="R1015" s="164" t="str">
        <f t="shared" si="306"/>
        <v>280-0.628501316557192i</v>
      </c>
      <c r="S1015" s="164" t="str">
        <f t="shared" si="307"/>
        <v>-2074.05434463874i</v>
      </c>
      <c r="T1015" s="164" t="str">
        <f t="shared" si="316"/>
        <v>274.824640020767-37.7187507211487i</v>
      </c>
      <c r="U1015" s="164" t="str">
        <f t="shared" si="308"/>
        <v>-0.487939308653057+0.0669680169461645i</v>
      </c>
    </row>
    <row r="1016" spans="2:21" x14ac:dyDescent="0.2">
      <c r="B1016" s="164">
        <f t="shared" si="317"/>
        <v>5.8899999999998958</v>
      </c>
      <c r="C1016" s="164">
        <f t="shared" si="318"/>
        <v>776247.11662850599</v>
      </c>
      <c r="D1016" s="164">
        <f t="shared" si="309"/>
        <v>776.24711662850598</v>
      </c>
      <c r="E1016" s="164">
        <f t="shared" si="310"/>
        <v>-49.062996942235401</v>
      </c>
      <c r="F1016" s="164">
        <f t="shared" si="311"/>
        <v>-250.76884073601772</v>
      </c>
      <c r="G1016" s="164">
        <f t="shared" si="312"/>
        <v>-6.153448075416402</v>
      </c>
      <c r="H1016" s="164">
        <f t="shared" si="313"/>
        <v>172.09872484534114</v>
      </c>
      <c r="I1016" s="164">
        <f t="shared" si="314"/>
        <v>-55.2164450176518</v>
      </c>
      <c r="J1016" s="164">
        <f t="shared" si="315"/>
        <v>-78.670115890676584</v>
      </c>
      <c r="K1016" s="164" t="str">
        <f t="shared" si="301"/>
        <v>1+0.224648644253951i</v>
      </c>
      <c r="L1016" s="164" t="str">
        <f t="shared" si="302"/>
        <v>1-0.0756351793956338i</v>
      </c>
      <c r="M1016" s="164" t="str">
        <f t="shared" si="319"/>
        <v>1.01699134050913+0.149013464858317i</v>
      </c>
      <c r="N1016" s="164" t="str">
        <f t="shared" si="303"/>
        <v>1+1676.61344636083i</v>
      </c>
      <c r="O1016" s="164" t="str">
        <f t="shared" si="304"/>
        <v>-14.8988459170768+2.85857806717776i</v>
      </c>
      <c r="P1016" s="164" t="str">
        <f t="shared" si="320"/>
        <v>-4807.62927081946-24976.7468217619i</v>
      </c>
      <c r="Q1016" s="164" t="str">
        <f t="shared" si="305"/>
        <v>-0.00116023941595744+0.00332592877872721i</v>
      </c>
      <c r="R1016" s="164" t="str">
        <f t="shared" si="306"/>
        <v>280-0.621306921478573i</v>
      </c>
      <c r="S1016" s="164" t="str">
        <f t="shared" si="307"/>
        <v>-2050.31284087929i</v>
      </c>
      <c r="T1016" s="164" t="str">
        <f t="shared" si="316"/>
        <v>274.710174822756-38.1254184067553i</v>
      </c>
      <c r="U1016" s="164" t="str">
        <f t="shared" si="308"/>
        <v>-0.487736080625257+0.0676900379023329i</v>
      </c>
    </row>
    <row r="1017" spans="2:21" x14ac:dyDescent="0.2">
      <c r="B1017" s="164">
        <f t="shared" si="317"/>
        <v>5.8949999999998957</v>
      </c>
      <c r="C1017" s="164">
        <f t="shared" si="318"/>
        <v>785235.63460988388</v>
      </c>
      <c r="D1017" s="164">
        <f t="shared" si="309"/>
        <v>785.23563460988385</v>
      </c>
      <c r="E1017" s="164">
        <f t="shared" si="310"/>
        <v>-49.366853440879368</v>
      </c>
      <c r="F1017" s="164">
        <f t="shared" si="311"/>
        <v>-250.81474053812559</v>
      </c>
      <c r="G1017" s="164">
        <f t="shared" si="312"/>
        <v>-6.1552991494526497</v>
      </c>
      <c r="H1017" s="164">
        <f t="shared" si="313"/>
        <v>172.01127958516523</v>
      </c>
      <c r="I1017" s="164">
        <f t="shared" si="314"/>
        <v>-55.52215259033202</v>
      </c>
      <c r="J1017" s="164">
        <f t="shared" si="315"/>
        <v>-78.803460952960364</v>
      </c>
      <c r="K1017" s="164" t="str">
        <f t="shared" si="301"/>
        <v>1+0.227249952954638i</v>
      </c>
      <c r="L1017" s="164" t="str">
        <f t="shared" si="302"/>
        <v>1-0.0765109934958847i</v>
      </c>
      <c r="M1017" s="164" t="str">
        <f t="shared" si="319"/>
        <v>1.01738711967245+0.150738959458753i</v>
      </c>
      <c r="N1017" s="164" t="str">
        <f t="shared" si="303"/>
        <v>1+1696.02771507449i</v>
      </c>
      <c r="O1017" s="164" t="str">
        <f t="shared" si="304"/>
        <v>-15.2691776122962+2.89167884115499i</v>
      </c>
      <c r="P1017" s="164" t="str">
        <f t="shared" si="320"/>
        <v>-4919.63663530564-25894.0567380081i</v>
      </c>
      <c r="Q1017" s="164" t="str">
        <f t="shared" si="305"/>
        <v>-0.00111777959254412+0.00321248665790733i</v>
      </c>
      <c r="R1017" s="164" t="str">
        <f t="shared" si="306"/>
        <v>280-0.614194879959419i</v>
      </c>
      <c r="S1017" s="164" t="str">
        <f t="shared" si="307"/>
        <v>-2026.84310386609i</v>
      </c>
      <c r="T1017" s="164" t="str">
        <f t="shared" si="316"/>
        <v>274.593142053194-38.5364251469526i</v>
      </c>
      <c r="U1017" s="164" t="str">
        <f t="shared" si="308"/>
        <v>-0.487528293984781+0.0684197626629965i</v>
      </c>
    </row>
    <row r="1018" spans="2:21" x14ac:dyDescent="0.2">
      <c r="B1018" s="164">
        <f t="shared" si="317"/>
        <v>5.8999999999998956</v>
      </c>
      <c r="C1018" s="164">
        <f t="shared" si="318"/>
        <v>794328.23472409137</v>
      </c>
      <c r="D1018" s="164">
        <f t="shared" si="309"/>
        <v>794.32823472409132</v>
      </c>
      <c r="E1018" s="164">
        <f t="shared" si="310"/>
        <v>-49.670377304345536</v>
      </c>
      <c r="F1018" s="164">
        <f t="shared" si="311"/>
        <v>-250.85768627851172</v>
      </c>
      <c r="G1018" s="164">
        <f t="shared" si="312"/>
        <v>-6.1571925021517906</v>
      </c>
      <c r="H1018" s="164">
        <f t="shared" si="313"/>
        <v>171.92282699524262</v>
      </c>
      <c r="I1018" s="164">
        <f t="shared" si="314"/>
        <v>-55.827569806497323</v>
      </c>
      <c r="J1018" s="164">
        <f t="shared" si="315"/>
        <v>-78.934859283269105</v>
      </c>
      <c r="K1018" s="164" t="str">
        <f t="shared" si="301"/>
        <v>1+0.22988138339044i</v>
      </c>
      <c r="L1018" s="164" t="str">
        <f t="shared" si="302"/>
        <v>1-0.0773969490454497i</v>
      </c>
      <c r="M1018" s="164" t="str">
        <f t="shared" si="319"/>
        <v>1.01779211771677+0.15248443434499i</v>
      </c>
      <c r="N1018" s="164" t="str">
        <f t="shared" si="303"/>
        <v>1+1715.66679042472i</v>
      </c>
      <c r="O1018" s="164" t="str">
        <f t="shared" si="304"/>
        <v>-15.6481354408336+2.92516290403046i</v>
      </c>
      <c r="P1018" s="164" t="str">
        <f t="shared" si="320"/>
        <v>-5034.25298646823-26844.0611450023i</v>
      </c>
      <c r="Q1018" s="164" t="str">
        <f t="shared" si="305"/>
        <v>-0.00107706844392782+0.0031029749383102i</v>
      </c>
      <c r="R1018" s="164" t="str">
        <f t="shared" si="306"/>
        <v>280-0.607164249306333i</v>
      </c>
      <c r="S1018" s="164" t="str">
        <f t="shared" si="307"/>
        <v>-2003.64202271089i</v>
      </c>
      <c r="T1018" s="164" t="str">
        <f t="shared" si="316"/>
        <v>274.473486423603-38.9518012586112i</v>
      </c>
      <c r="U1018" s="164" t="str">
        <f t="shared" si="308"/>
        <v>-0.487315850569319+0.069157245054453i</v>
      </c>
    </row>
    <row r="1019" spans="2:21" x14ac:dyDescent="0.2">
      <c r="B1019" s="164">
        <f t="shared" si="317"/>
        <v>5.9049999999998954</v>
      </c>
      <c r="C1019" s="164">
        <f t="shared" si="318"/>
        <v>803526.1221854249</v>
      </c>
      <c r="D1019" s="164">
        <f t="shared" si="309"/>
        <v>803.52612218542492</v>
      </c>
      <c r="E1019" s="164">
        <f t="shared" si="310"/>
        <v>-49.973570772924987</v>
      </c>
      <c r="F1019" s="164">
        <f t="shared" si="311"/>
        <v>-250.89771311316795</v>
      </c>
      <c r="G1019" s="164">
        <f t="shared" si="312"/>
        <v>-6.159129081109592</v>
      </c>
      <c r="H1019" s="164">
        <f t="shared" si="313"/>
        <v>171.83335712159999</v>
      </c>
      <c r="I1019" s="164">
        <f t="shared" si="314"/>
        <v>-56.132699854034577</v>
      </c>
      <c r="J1019" s="164">
        <f t="shared" si="315"/>
        <v>-79.064355991567965</v>
      </c>
      <c r="K1019" s="164" t="str">
        <f t="shared" si="301"/>
        <v>1+0.232543284354612i</v>
      </c>
      <c r="L1019" s="164" t="str">
        <f t="shared" si="302"/>
        <v>1-0.0782931634767772i</v>
      </c>
      <c r="M1019" s="164" t="str">
        <f t="shared" si="319"/>
        <v>1.0182065493774+0.154250120877835i</v>
      </c>
      <c r="N1019" s="164" t="str">
        <f t="shared" si="303"/>
        <v>1+1735.53327554967i</v>
      </c>
      <c r="O1019" s="164" t="str">
        <f t="shared" si="304"/>
        <v>-16.0359203311459+2.95903469408043i</v>
      </c>
      <c r="P1019" s="164" t="str">
        <f t="shared" si="320"/>
        <v>-5151.53909541367-27827.9143040731i</v>
      </c>
      <c r="Q1019" s="164" t="str">
        <f t="shared" si="305"/>
        <v>-0.00103802680478888+0.00299725565190528i</v>
      </c>
      <c r="R1019" s="164" t="str">
        <f t="shared" si="306"/>
        <v>280-0.600214097616831i</v>
      </c>
      <c r="S1019" s="164" t="str">
        <f t="shared" si="307"/>
        <v>-1980.70652213554i</v>
      </c>
      <c r="T1019" s="164" t="str">
        <f t="shared" si="316"/>
        <v>274.351151561402-39.3715768429306i</v>
      </c>
      <c r="U1019" s="164" t="str">
        <f t="shared" si="308"/>
        <v>-0.487098650291782+0.0699025385200854i</v>
      </c>
    </row>
    <row r="1020" spans="2:21" x14ac:dyDescent="0.2">
      <c r="B1020" s="164">
        <f t="shared" si="317"/>
        <v>5.9099999999998953</v>
      </c>
      <c r="C1020" s="164">
        <f t="shared" si="318"/>
        <v>812830.51616390469</v>
      </c>
      <c r="D1020" s="164">
        <f t="shared" si="309"/>
        <v>812.83051616390469</v>
      </c>
      <c r="E1020" s="164">
        <f t="shared" si="310"/>
        <v>-50.276435932681721</v>
      </c>
      <c r="F1020" s="164">
        <f t="shared" si="311"/>
        <v>-250.93485516773671</v>
      </c>
      <c r="G1020" s="164">
        <f t="shared" si="312"/>
        <v>-6.1611098542576013</v>
      </c>
      <c r="H1020" s="164">
        <f t="shared" si="313"/>
        <v>171.74285993521508</v>
      </c>
      <c r="I1020" s="164">
        <f t="shared" si="314"/>
        <v>-56.437545786939324</v>
      </c>
      <c r="J1020" s="164">
        <f t="shared" si="315"/>
        <v>-79.191995232521634</v>
      </c>
      <c r="K1020" s="164" t="str">
        <f t="shared" si="301"/>
        <v>1+0.235236008679243i</v>
      </c>
      <c r="L1020" s="164" t="str">
        <f t="shared" si="302"/>
        <v>1-0.0791997555821193i</v>
      </c>
      <c r="M1020" s="164" t="str">
        <f t="shared" si="319"/>
        <v>1.01863063439151+0.156036253097124i</v>
      </c>
      <c r="N1020" s="164" t="str">
        <f t="shared" si="303"/>
        <v>1+1755.62980373043i</v>
      </c>
      <c r="O1020" s="164" t="str">
        <f t="shared" si="304"/>
        <v>-16.4327378919148+2.99329870097399i</v>
      </c>
      <c r="P1020" s="164" t="str">
        <f t="shared" si="320"/>
        <v>-5271.55714878943-28846.811101235i</v>
      </c>
      <c r="Q1020" s="164" t="str">
        <f t="shared" si="305"/>
        <v>-0.00100057937521818+0.00289519572874962i</v>
      </c>
      <c r="R1020" s="164" t="str">
        <f t="shared" si="306"/>
        <v>280-0.593343503655841i</v>
      </c>
      <c r="S1020" s="164" t="str">
        <f t="shared" si="307"/>
        <v>-1958.03356206428i</v>
      </c>
      <c r="T1020" s="164" t="str">
        <f t="shared" si="316"/>
        <v>274.226079993613-39.795781764573i</v>
      </c>
      <c r="U1020" s="164" t="str">
        <f t="shared" si="308"/>
        <v>-0.486876591111374+0.0706556960833147i</v>
      </c>
    </row>
    <row r="1021" spans="2:21" x14ac:dyDescent="0.2">
      <c r="B1021" s="164">
        <f t="shared" si="317"/>
        <v>5.9149999999998952</v>
      </c>
      <c r="C1021" s="164">
        <f t="shared" si="318"/>
        <v>822242.64994687424</v>
      </c>
      <c r="D1021" s="164">
        <f t="shared" si="309"/>
        <v>822.24264994687428</v>
      </c>
      <c r="E1021" s="164">
        <f t="shared" si="310"/>
        <v>-50.578974716836584</v>
      </c>
      <c r="F1021" s="164">
        <f t="shared" si="311"/>
        <v>-250.96914558267639</v>
      </c>
      <c r="G1021" s="164">
        <f t="shared" si="312"/>
        <v>-6.1631358102591971</v>
      </c>
      <c r="H1021" s="164">
        <f t="shared" si="313"/>
        <v>171.65132533264961</v>
      </c>
      <c r="I1021" s="164">
        <f t="shared" si="314"/>
        <v>-56.742110527095782</v>
      </c>
      <c r="J1021" s="164">
        <f t="shared" si="315"/>
        <v>-79.317820250026784</v>
      </c>
      <c r="K1021" s="164" t="str">
        <f t="shared" si="301"/>
        <v>1+0.237959913282025i</v>
      </c>
      <c r="L1021" s="164" t="str">
        <f t="shared" si="302"/>
        <v>1-0.0801168455292776i</v>
      </c>
      <c r="M1021" s="164" t="str">
        <f t="shared" si="319"/>
        <v>1.01906459761458+0.157843067752747i</v>
      </c>
      <c r="N1021" s="164" t="str">
        <f t="shared" si="303"/>
        <v>1+1775.95903874004i</v>
      </c>
      <c r="O1021" s="164" t="str">
        <f t="shared" si="304"/>
        <v>-16.8387985210636+3.02795946636813i</v>
      </c>
      <c r="P1021" s="164" t="str">
        <f t="shared" si="320"/>
        <v>-5394.37078175601-29901.988475539i</v>
      </c>
      <c r="Q1021" s="164" t="str">
        <f t="shared" si="305"/>
        <v>-0.000964654519125604+0.00279666682285607i</v>
      </c>
      <c r="R1021" s="164" t="str">
        <f t="shared" si="306"/>
        <v>280-0.586551556733573i</v>
      </c>
      <c r="S1021" s="164" t="str">
        <f t="shared" si="307"/>
        <v>-1935.62013722079i</v>
      </c>
      <c r="T1021" s="164" t="str">
        <f t="shared" si="316"/>
        <v>274.098213130584-40.2244456300628i</v>
      </c>
      <c r="U1021" s="164" t="str">
        <f t="shared" si="308"/>
        <v>-0.48664956900469+0.0714167703092496i</v>
      </c>
    </row>
    <row r="1022" spans="2:21" x14ac:dyDescent="0.2">
      <c r="B1022" s="164">
        <f t="shared" si="317"/>
        <v>5.9199999999998951</v>
      </c>
      <c r="C1022" s="164">
        <f t="shared" si="318"/>
        <v>831763.77110247174</v>
      </c>
      <c r="D1022" s="164">
        <f t="shared" si="309"/>
        <v>831.76377110247176</v>
      </c>
      <c r="E1022" s="164">
        <f t="shared" si="310"/>
        <v>-50.881188907136838</v>
      </c>
      <c r="F1022" s="164">
        <f t="shared" si="311"/>
        <v>-251.00061655696021</v>
      </c>
      <c r="G1022" s="164">
        <f t="shared" si="312"/>
        <v>-6.1652079589118909</v>
      </c>
      <c r="H1022" s="164">
        <f t="shared" si="313"/>
        <v>171.55874313673377</v>
      </c>
      <c r="I1022" s="164">
        <f t="shared" si="314"/>
        <v>-57.046396866048731</v>
      </c>
      <c r="J1022" s="164">
        <f t="shared" si="315"/>
        <v>-79.441873420226443</v>
      </c>
      <c r="K1022" s="164" t="str">
        <f t="shared" si="301"/>
        <v>1+0.240715359213563i</v>
      </c>
      <c r="L1022" s="164" t="str">
        <f t="shared" si="302"/>
        <v>1-0.0810445548775312i</v>
      </c>
      <c r="M1022" s="164" t="str">
        <f t="shared" si="319"/>
        <v>1.01950866913965+0.159670804336032i</v>
      </c>
      <c r="N1022" s="164" t="str">
        <f t="shared" si="303"/>
        <v>1+1796.52367519658i</v>
      </c>
      <c r="O1022" s="164" t="str">
        <f t="shared" si="304"/>
        <v>-17.2543175173127+3.06302158450977i</v>
      </c>
      <c r="P1022" s="164" t="str">
        <f t="shared" si="320"/>
        <v>-5520.04511172726-30994.7268976268i</v>
      </c>
      <c r="Q1022" s="164" t="str">
        <f t="shared" si="305"/>
        <v>-0.00093018407384286+0.00270154514402329i</v>
      </c>
      <c r="R1022" s="164" t="str">
        <f t="shared" si="306"/>
        <v>280-0.579837356584818i</v>
      </c>
      <c r="S1022" s="164" t="str">
        <f t="shared" si="307"/>
        <v>-1913.4632767299i</v>
      </c>
      <c r="T1022" s="164" t="str">
        <f t="shared" si="316"/>
        <v>273.967491249708-40.6575977654301i</v>
      </c>
      <c r="U1022" s="164" t="str">
        <f t="shared" si="308"/>
        <v>-0.486417477936817+0.0721858132649931i</v>
      </c>
    </row>
    <row r="1023" spans="2:21" x14ac:dyDescent="0.2">
      <c r="B1023" s="164">
        <f t="shared" si="317"/>
        <v>5.924999999999895</v>
      </c>
      <c r="C1023" s="164">
        <f t="shared" si="318"/>
        <v>841395.14164499356</v>
      </c>
      <c r="D1023" s="164">
        <f t="shared" si="309"/>
        <v>841.3951416449936</v>
      </c>
      <c r="E1023" s="164">
        <f t="shared" si="310"/>
        <v>-51.18308013521127</v>
      </c>
      <c r="F1023" s="164">
        <f t="shared" si="311"/>
        <v>-251.02929939038717</v>
      </c>
      <c r="G1023" s="164">
        <f t="shared" si="312"/>
        <v>-6.1673273315551569</v>
      </c>
      <c r="H1023" s="164">
        <f t="shared" si="313"/>
        <v>171.4651030973028</v>
      </c>
      <c r="I1023" s="164">
        <f t="shared" si="314"/>
        <v>-57.350407466766427</v>
      </c>
      <c r="J1023" s="164">
        <f t="shared" si="315"/>
        <v>-79.564196293084365</v>
      </c>
      <c r="K1023" s="164" t="str">
        <f t="shared" si="301"/>
        <v>1+0.243502711705232i</v>
      </c>
      <c r="L1023" s="164" t="str">
        <f t="shared" si="302"/>
        <v>1-0.0819830065937494i</v>
      </c>
      <c r="M1023" s="164" t="str">
        <f t="shared" si="319"/>
        <v>1.01996308441933+0.161519705111483i</v>
      </c>
      <c r="N1023" s="164" t="str">
        <f t="shared" si="303"/>
        <v>1+1817.32643892034i</v>
      </c>
      <c r="O1023" s="164" t="str">
        <f t="shared" si="304"/>
        <v>-17.6795151943338+3.09848970284468i</v>
      </c>
      <c r="P1023" s="164" t="str">
        <f t="shared" si="320"/>
        <v>-5648.6467728964-32126.3519002538i</v>
      </c>
      <c r="Q1023" s="164" t="str">
        <f t="shared" si="305"/>
        <v>-0.000897103170259432+0.00260971129545878i</v>
      </c>
      <c r="R1023" s="164" t="str">
        <f t="shared" si="306"/>
        <v>280-0.57320001324962i</v>
      </c>
      <c r="S1023" s="164" t="str">
        <f t="shared" si="307"/>
        <v>-1891.56004372375i</v>
      </c>
      <c r="T1023" s="164" t="str">
        <f t="shared" si="316"/>
        <v>273.833853479191-41.0952671930892i</v>
      </c>
      <c r="U1023" s="164" t="str">
        <f t="shared" si="308"/>
        <v>-0.486180209832504+0.0729628764785915i</v>
      </c>
    </row>
    <row r="1024" spans="2:21" x14ac:dyDescent="0.2">
      <c r="B1024" s="164">
        <f t="shared" si="317"/>
        <v>5.9299999999998949</v>
      </c>
      <c r="C1024" s="164">
        <f t="shared" si="318"/>
        <v>851138.03820217098</v>
      </c>
      <c r="D1024" s="164">
        <f t="shared" si="309"/>
        <v>851.13803820217095</v>
      </c>
      <c r="E1024" s="164">
        <f t="shared" si="310"/>
        <v>-51.484649883908617</v>
      </c>
      <c r="F1024" s="164">
        <f t="shared" si="311"/>
        <v>-251.05522452457265</v>
      </c>
      <c r="G1024" s="164">
        <f t="shared" si="312"/>
        <v>-6.1694949814838642</v>
      </c>
      <c r="H1024" s="164">
        <f t="shared" si="313"/>
        <v>171.37039489198963</v>
      </c>
      <c r="I1024" s="164">
        <f t="shared" si="314"/>
        <v>-57.654144865392482</v>
      </c>
      <c r="J1024" s="164">
        <f t="shared" si="315"/>
        <v>-79.684829632583018</v>
      </c>
      <c r="K1024" s="164" t="str">
        <f t="shared" si="301"/>
        <v>1+0.246322340217584i</v>
      </c>
      <c r="L1024" s="164" t="str">
        <f t="shared" si="302"/>
        <v>1-0.0829323250686905i</v>
      </c>
      <c r="M1024" s="164" t="str">
        <f t="shared" si="319"/>
        <v>1.02042808439061+0.163390015148894i</v>
      </c>
      <c r="N1024" s="164" t="str">
        <f t="shared" si="303"/>
        <v>1+1838.37008729512i</v>
      </c>
      <c r="O1024" s="164" t="str">
        <f t="shared" si="304"/>
        <v>-18.1146169975637+3.13436852263353i</v>
      </c>
      <c r="P1024" s="164" t="str">
        <f t="shared" si="320"/>
        <v>-5780.24395156644-33298.2356626062i</v>
      </c>
      <c r="Q1024" s="164" t="str">
        <f t="shared" si="305"/>
        <v>-0.000865350062872411+0.00252105011702715i</v>
      </c>
      <c r="R1024" s="164" t="str">
        <f t="shared" si="306"/>
        <v>280-0.566638646955311i</v>
      </c>
      <c r="S1024" s="164" t="str">
        <f t="shared" si="307"/>
        <v>-1869.90753495253i</v>
      </c>
      <c r="T1024" s="164" t="str">
        <f t="shared" si="316"/>
        <v>273.697237781861-41.5374826079231i</v>
      </c>
      <c r="U1024" s="164" t="str">
        <f t="shared" si="308"/>
        <v>-0.485937654547428+0.0737480108965734i</v>
      </c>
    </row>
    <row r="1025" spans="2:21" x14ac:dyDescent="0.2">
      <c r="B1025" s="164">
        <f t="shared" si="317"/>
        <v>5.9349999999998948</v>
      </c>
      <c r="C1025" s="164">
        <f t="shared" si="318"/>
        <v>860993.75218439277</v>
      </c>
      <c r="D1025" s="164">
        <f t="shared" si="309"/>
        <v>860.99375218439275</v>
      </c>
      <c r="E1025" s="164">
        <f t="shared" si="310"/>
        <v>-51.785899488618618</v>
      </c>
      <c r="F1025" s="164">
        <f t="shared" si="311"/>
        <v>-251.07842158268943</v>
      </c>
      <c r="G1025" s="164">
        <f t="shared" si="312"/>
        <v>-6.1717119843681374</v>
      </c>
      <c r="H1025" s="164">
        <f t="shared" si="313"/>
        <v>171.27460812707292</v>
      </c>
      <c r="I1025" s="164">
        <f t="shared" si="314"/>
        <v>-57.957611472986756</v>
      </c>
      <c r="J1025" s="164">
        <f t="shared" si="315"/>
        <v>-79.803813455616506</v>
      </c>
      <c r="K1025" s="164" t="str">
        <f t="shared" si="301"/>
        <v>1+0.249174618489324i</v>
      </c>
      <c r="L1025" s="164" t="str">
        <f t="shared" si="302"/>
        <v>1-0.0838926361334904i</v>
      </c>
      <c r="M1025" s="164" t="str">
        <f t="shared" si="319"/>
        <v>1.02090391560263+0.165281982355834i</v>
      </c>
      <c r="N1025" s="164" t="str">
        <f t="shared" si="303"/>
        <v>1+1859.65740963372i</v>
      </c>
      <c r="O1025" s="164" t="str">
        <f t="shared" si="304"/>
        <v>-18.5598536237375+3.17066279957503i</v>
      </c>
      <c r="P1025" s="164" t="str">
        <f t="shared" si="320"/>
        <v>-5914.90642230344-34511.7986503011i</v>
      </c>
      <c r="Q1025" s="164" t="str">
        <f t="shared" si="305"/>
        <v>-0.000834865969169155+0.00243545053395647i</v>
      </c>
      <c r="R1025" s="164" t="str">
        <f t="shared" si="306"/>
        <v>280-0.560152387999895i</v>
      </c>
      <c r="S1025" s="164" t="str">
        <f t="shared" si="307"/>
        <v>-1848.50288039965i</v>
      </c>
      <c r="T1025" s="164" t="str">
        <f t="shared" si="316"/>
        <v>273.557580939035-41.9842723525616i</v>
      </c>
      <c r="U1025" s="164" t="str">
        <f t="shared" si="308"/>
        <v>-0.485689699839538+0.0745412668400569i</v>
      </c>
    </row>
    <row r="1026" spans="2:21" x14ac:dyDescent="0.2">
      <c r="B1026" s="164">
        <f t="shared" si="317"/>
        <v>5.9399999999998947</v>
      </c>
      <c r="C1026" s="164">
        <f t="shared" si="318"/>
        <v>870963.58995587029</v>
      </c>
      <c r="D1026" s="164">
        <f t="shared" si="309"/>
        <v>870.96358995587025</v>
      </c>
      <c r="E1026" s="164">
        <f t="shared" si="310"/>
        <v>-52.086830138575195</v>
      </c>
      <c r="F1026" s="164">
        <f t="shared" si="311"/>
        <v>-251.09891940802737</v>
      </c>
      <c r="G1026" s="164">
        <f t="shared" si="312"/>
        <v>-6.1739794386784252</v>
      </c>
      <c r="H1026" s="164">
        <f t="shared" si="313"/>
        <v>171.17773233838528</v>
      </c>
      <c r="I1026" s="164">
        <f t="shared" si="314"/>
        <v>-58.260809577253617</v>
      </c>
      <c r="J1026" s="164">
        <f t="shared" si="315"/>
        <v>-79.921187069642087</v>
      </c>
      <c r="K1026" s="164" t="str">
        <f t="shared" si="301"/>
        <v>1+0.252059924586849i</v>
      </c>
      <c r="L1026" s="164" t="str">
        <f t="shared" si="302"/>
        <v>1-0.0848640670763405i</v>
      </c>
      <c r="M1026" s="164" t="str">
        <f t="shared" si="319"/>
        <v>1.0213908303474+0.167195857510508i</v>
      </c>
      <c r="N1026" s="164" t="str">
        <f t="shared" si="303"/>
        <v>1+1881.19122754766i</v>
      </c>
      <c r="O1026" s="164" t="str">
        <f t="shared" si="304"/>
        <v>-19.0154611432078+3.20737734443627i</v>
      </c>
      <c r="P1026" s="164" t="str">
        <f t="shared" si="320"/>
        <v>-6052.70558493183-35768.5113130315i</v>
      </c>
      <c r="Q1026" s="164" t="str">
        <f t="shared" si="305"/>
        <v>-0.000805594917797732+0.0023528054108369i</v>
      </c>
      <c r="R1026" s="164" t="str">
        <f t="shared" si="306"/>
        <v>280-0.553740376636769i</v>
      </c>
      <c r="S1026" s="164" t="str">
        <f t="shared" si="307"/>
        <v>-1827.34324290134i</v>
      </c>
      <c r="T1026" s="164" t="str">
        <f t="shared" si="316"/>
        <v>273.414818534475-42.4356643918294i</v>
      </c>
      <c r="U1026" s="164" t="str">
        <f t="shared" si="308"/>
        <v>-0.48543623134058+0.0753426939593835i</v>
      </c>
    </row>
    <row r="1027" spans="2:21" x14ac:dyDescent="0.2">
      <c r="B1027" s="164">
        <f t="shared" si="317"/>
        <v>5.9449999999998946</v>
      </c>
      <c r="C1027" s="164">
        <f t="shared" si="318"/>
        <v>881048.87300780124</v>
      </c>
      <c r="D1027" s="164">
        <f t="shared" si="309"/>
        <v>881.04887300780126</v>
      </c>
      <c r="E1027" s="164">
        <f t="shared" si="310"/>
        <v>-52.38744287814113</v>
      </c>
      <c r="F1027" s="164">
        <f t="shared" si="311"/>
        <v>-251.11674610142796</v>
      </c>
      <c r="G1027" s="164">
        <f t="shared" si="312"/>
        <v>-6.1762984661162088</v>
      </c>
      <c r="H1027" s="164">
        <f t="shared" si="313"/>
        <v>171.07975699228106</v>
      </c>
      <c r="I1027" s="164">
        <f t="shared" si="314"/>
        <v>-58.563741344257338</v>
      </c>
      <c r="J1027" s="164">
        <f t="shared" si="315"/>
        <v>-80.036989109146901</v>
      </c>
      <c r="K1027" s="164" t="str">
        <f t="shared" si="301"/>
        <v>1+0.254978640954356i</v>
      </c>
      <c r="L1027" s="164" t="str">
        <f t="shared" si="302"/>
        <v>1-0.08584674665936i</v>
      </c>
      <c r="M1027" s="164" t="str">
        <f t="shared" si="319"/>
        <v>1.02188908679356+0.169131894294996i</v>
      </c>
      <c r="N1027" s="164" t="str">
        <f t="shared" si="303"/>
        <v>1+1902.97439532117i</v>
      </c>
      <c r="O1027" s="164" t="str">
        <f t="shared" si="304"/>
        <v>-19.4816811251123+3.24451702369041i</v>
      </c>
      <c r="P1027" s="164" t="str">
        <f t="shared" si="320"/>
        <v>-6193.71450239161-37069.8958418767i</v>
      </c>
      <c r="Q1027" s="164" t="str">
        <f t="shared" si="305"/>
        <v>-0.000777483605014284+0.00227301141074772i</v>
      </c>
      <c r="R1027" s="164" t="str">
        <f t="shared" si="306"/>
        <v>280-0.547401762960777i</v>
      </c>
      <c r="S1027" s="164" t="str">
        <f t="shared" si="307"/>
        <v>-1806.42581777057i</v>
      </c>
      <c r="T1027" s="164" t="str">
        <f t="shared" si="316"/>
        <v>273.268884938457-42.891686286353i</v>
      </c>
      <c r="U1027" s="164" t="str">
        <f t="shared" si="308"/>
        <v>-0.485177132527807+0.0761523411872583i</v>
      </c>
    </row>
    <row r="1028" spans="2:21" x14ac:dyDescent="0.2">
      <c r="B1028" s="164">
        <f t="shared" si="317"/>
        <v>5.9499999999998945</v>
      </c>
      <c r="C1028" s="164">
        <f t="shared" si="318"/>
        <v>891250.9381335302</v>
      </c>
      <c r="D1028" s="164">
        <f t="shared" si="309"/>
        <v>891.25093813353021</v>
      </c>
      <c r="E1028" s="164">
        <f t="shared" si="310"/>
        <v>-52.68773860807346</v>
      </c>
      <c r="F1028" s="164">
        <f t="shared" si="311"/>
        <v>-251.13192905765908</v>
      </c>
      <c r="G1028" s="164">
        <f t="shared" si="312"/>
        <v>-6.1786702120510313</v>
      </c>
      <c r="H1028" s="164">
        <f t="shared" si="313"/>
        <v>170.98067148666718</v>
      </c>
      <c r="I1028" s="164">
        <f t="shared" si="314"/>
        <v>-58.866408820124491</v>
      </c>
      <c r="J1028" s="164">
        <f t="shared" si="315"/>
        <v>-80.151257570991902</v>
      </c>
      <c r="K1028" s="164" t="str">
        <f t="shared" si="301"/>
        <v>1+0.257931154464538i</v>
      </c>
      <c r="L1028" s="164" t="str">
        <f t="shared" si="302"/>
        <v>1-0.0868408051356631i</v>
      </c>
      <c r="M1028" s="164" t="str">
        <f t="shared" si="319"/>
        <v>1.02239894912327+0.171090349328875i</v>
      </c>
      <c r="N1028" s="164" t="str">
        <f t="shared" si="303"/>
        <v>1+1925.00980028955i</v>
      </c>
      <c r="O1028" s="164" t="str">
        <f t="shared" si="304"/>
        <v>-19.9587607654565+3.28208676016169i</v>
      </c>
      <c r="P1028" s="164" t="str">
        <f t="shared" si="320"/>
        <v>-6338.00793947729-38417.5279883782i</v>
      </c>
      <c r="Q1028" s="164" t="str">
        <f t="shared" si="305"/>
        <v>-0.000750481258927532+0.00219596885935154i</v>
      </c>
      <c r="R1028" s="164" t="str">
        <f t="shared" si="306"/>
        <v>280-0.541135706795542i</v>
      </c>
      <c r="S1028" s="164" t="str">
        <f t="shared" si="307"/>
        <v>-1785.74783242528i</v>
      </c>
      <c r="T1028" s="164" t="str">
        <f t="shared" si="316"/>
        <v>273.119713291943-43.3523651652963i</v>
      </c>
      <c r="U1028" s="164" t="str">
        <f t="shared" si="308"/>
        <v>-0.484912284695876+0.076970256690343i</v>
      </c>
    </row>
    <row r="1029" spans="2:21" x14ac:dyDescent="0.2">
      <c r="B1029" s="164">
        <f t="shared" si="317"/>
        <v>5.9549999999998944</v>
      </c>
      <c r="C1029" s="164">
        <f t="shared" si="318"/>
        <v>901571.13760573906</v>
      </c>
      <c r="D1029" s="164">
        <f t="shared" si="309"/>
        <v>901.57113760573907</v>
      </c>
      <c r="E1029" s="164">
        <f t="shared" si="310"/>
        <v>-52.987718086770059</v>
      </c>
      <c r="F1029" s="164">
        <f t="shared" si="311"/>
        <v>-251.14449500078021</v>
      </c>
      <c r="G1029" s="164">
        <f t="shared" si="312"/>
        <v>-6.181095845962103</v>
      </c>
      <c r="H1029" s="164">
        <f t="shared" si="313"/>
        <v>170.88046515209916</v>
      </c>
      <c r="I1029" s="164">
        <f t="shared" si="314"/>
        <v>-59.168813932732164</v>
      </c>
      <c r="J1029" s="164">
        <f t="shared" si="315"/>
        <v>-80.264029848681048</v>
      </c>
      <c r="K1029" s="164" t="str">
        <f t="shared" si="301"/>
        <v>1+0.260917856469863i</v>
      </c>
      <c r="L1029" s="164" t="str">
        <f t="shared" si="302"/>
        <v>1-0.0878463742666243i</v>
      </c>
      <c r="M1029" s="164" t="str">
        <f t="shared" si="319"/>
        <v>1.0229206876723+0.173071482203239i</v>
      </c>
      <c r="N1029" s="164" t="str">
        <f t="shared" si="303"/>
        <v>1+1947.30036322186i</v>
      </c>
      <c r="O1029" s="164" t="str">
        <f t="shared" si="304"/>
        <v>-20.4469530181803+3.320091533678i</v>
      </c>
      <c r="P1029" s="164" t="str">
        <f t="shared" si="320"/>
        <v>-6485.66240247917-39813.0389475491i</v>
      </c>
      <c r="Q1029" s="164" t="str">
        <f t="shared" si="305"/>
        <v>-0.000724539511090422+0.00212158161379653i</v>
      </c>
      <c r="R1029" s="164" t="str">
        <f t="shared" si="306"/>
        <v>280-0.534941377582101i</v>
      </c>
      <c r="S1029" s="164" t="str">
        <f t="shared" si="307"/>
        <v>-1765.30654602094i</v>
      </c>
      <c r="T1029" s="164" t="str">
        <f t="shared" si="316"/>
        <v>272.967235490928-43.8177276982171i</v>
      </c>
      <c r="U1029" s="164" t="str">
        <f t="shared" si="308"/>
        <v>-0.484641566929061+0.0777964878192885i</v>
      </c>
    </row>
    <row r="1030" spans="2:21" x14ac:dyDescent="0.2">
      <c r="B1030" s="164">
        <f t="shared" si="317"/>
        <v>5.9599999999998943</v>
      </c>
      <c r="C1030" s="164">
        <f t="shared" si="318"/>
        <v>912010.83935568936</v>
      </c>
      <c r="D1030" s="164">
        <f t="shared" si="309"/>
        <v>912.01083935568931</v>
      </c>
      <c r="E1030" s="164">
        <f t="shared" si="310"/>
        <v>-53.287381931498018</v>
      </c>
      <c r="F1030" s="164">
        <f t="shared" si="311"/>
        <v>-251.15447001855745</v>
      </c>
      <c r="G1030" s="164">
        <f t="shared" si="312"/>
        <v>-6.1835765618868255</v>
      </c>
      <c r="H1030" s="164">
        <f t="shared" si="313"/>
        <v>170.77912725294311</v>
      </c>
      <c r="I1030" s="164">
        <f t="shared" si="314"/>
        <v>-59.470958493384842</v>
      </c>
      <c r="J1030" s="164">
        <f t="shared" si="315"/>
        <v>-80.375342765614334</v>
      </c>
      <c r="K1030" s="164" t="str">
        <f t="shared" si="301"/>
        <v>1+0.263939142854446i</v>
      </c>
      <c r="L1030" s="164" t="str">
        <f t="shared" si="302"/>
        <v>1-0.0888635873393426i</v>
      </c>
      <c r="M1030" s="164" t="str">
        <f t="shared" si="319"/>
        <v>1.02345457907332+0.175075555515103i</v>
      </c>
      <c r="N1030" s="164" t="str">
        <f t="shared" si="303"/>
        <v>1+1969.84903870807i</v>
      </c>
      <c r="O1030" s="164" t="str">
        <f t="shared" si="304"/>
        <v>-20.9465167292785+3.3585363817309i</v>
      </c>
      <c r="P1030" s="164" t="str">
        <f t="shared" si="320"/>
        <v>-6636.75617974797-41258.11730707i</v>
      </c>
      <c r="Q1030" s="164" t="str">
        <f t="shared" si="305"/>
        <v>-0.000699612275016131+0.0020497569362707i</v>
      </c>
      <c r="R1030" s="164" t="str">
        <f t="shared" si="306"/>
        <v>280-0.528817954268834i</v>
      </c>
      <c r="S1030" s="164" t="str">
        <f t="shared" si="307"/>
        <v>-1745.09924908715i</v>
      </c>
      <c r="T1030" s="164" t="str">
        <f t="shared" si="316"/>
        <v>272.811382170918-44.2878000660154i</v>
      </c>
      <c r="U1030" s="164" t="str">
        <f t="shared" si="308"/>
        <v>-0.484364856073691+0.078631081057155i</v>
      </c>
    </row>
    <row r="1031" spans="2:21" x14ac:dyDescent="0.2">
      <c r="B1031" s="164">
        <f t="shared" si="317"/>
        <v>5.9649999999998942</v>
      </c>
      <c r="C1031" s="164">
        <f t="shared" si="318"/>
        <v>922571.4271545402</v>
      </c>
      <c r="D1031" s="164">
        <f t="shared" si="309"/>
        <v>922.57142715454017</v>
      </c>
      <c r="E1031" s="164">
        <f t="shared" si="310"/>
        <v>-53.586730619601838</v>
      </c>
      <c r="F1031" s="164">
        <f t="shared" si="311"/>
        <v>-251.16187959597346</v>
      </c>
      <c r="G1031" s="164">
        <f t="shared" si="312"/>
        <v>-6.1861135788734227</v>
      </c>
      <c r="H1031" s="164">
        <f t="shared" si="313"/>
        <v>170.67664698860784</v>
      </c>
      <c r="I1031" s="164">
        <f t="shared" si="314"/>
        <v>-59.772844198475262</v>
      </c>
      <c r="J1031" s="164">
        <f t="shared" si="315"/>
        <v>-80.485232607365617</v>
      </c>
      <c r="K1031" s="164" t="str">
        <f t="shared" si="301"/>
        <v>1+0.266995414086526i</v>
      </c>
      <c r="L1031" s="164" t="str">
        <f t="shared" si="302"/>
        <v>1-0.089892579184309i</v>
      </c>
      <c r="M1031" s="164" t="str">
        <f t="shared" si="319"/>
        <v>1.02400090640262+0.177102834902217i</v>
      </c>
      <c r="N1031" s="164" t="str">
        <f t="shared" si="303"/>
        <v>1+1992.65881555069i</v>
      </c>
      <c r="O1031" s="164" t="str">
        <f t="shared" si="304"/>
        <v>-21.457716774043+3.39742640014336i</v>
      </c>
      <c r="P1031" s="164" t="str">
        <f t="shared" si="320"/>
        <v>-6791.36938320435-42754.5110649866i</v>
      </c>
      <c r="Q1031" s="164" t="str">
        <f t="shared" si="305"/>
        <v>-0.000675655631222039+0.00198040537205598i</v>
      </c>
      <c r="R1031" s="164" t="str">
        <f t="shared" si="306"/>
        <v>280-0.522764625202605i</v>
      </c>
      <c r="S1031" s="164" t="str">
        <f t="shared" si="307"/>
        <v>-1725.1232631686i</v>
      </c>
      <c r="T1031" s="164" t="str">
        <f t="shared" si="316"/>
        <v>272.652082691642-44.7626079309634i</v>
      </c>
      <c r="U1031" s="164" t="str">
        <f t="shared" si="308"/>
        <v>-0.484082026711007+0.079474081966201i</v>
      </c>
    </row>
    <row r="1032" spans="2:21" x14ac:dyDescent="0.2">
      <c r="B1032" s="164">
        <f t="shared" si="317"/>
        <v>5.9699999999998941</v>
      </c>
      <c r="C1032" s="164">
        <f t="shared" si="318"/>
        <v>933254.30079676537</v>
      </c>
      <c r="D1032" s="164">
        <f t="shared" si="309"/>
        <v>933.25430079676539</v>
      </c>
      <c r="E1032" s="164">
        <f t="shared" si="310"/>
        <v>-53.885764489694594</v>
      </c>
      <c r="F1032" s="164">
        <f t="shared" si="311"/>
        <v>-251.16674864788607</v>
      </c>
      <c r="G1032" s="164">
        <f t="shared" si="312"/>
        <v>-6.1887081414400793</v>
      </c>
      <c r="H1032" s="164">
        <f t="shared" si="313"/>
        <v>170.57301349484737</v>
      </c>
      <c r="I1032" s="164">
        <f t="shared" si="314"/>
        <v>-60.074472631134675</v>
      </c>
      <c r="J1032" s="164">
        <f t="shared" si="315"/>
        <v>-80.593735153038693</v>
      </c>
      <c r="K1032" s="164" t="str">
        <f t="shared" si="301"/>
        <v>1+0.270087075271544i</v>
      </c>
      <c r="L1032" s="164" t="str">
        <f t="shared" si="302"/>
        <v>1-0.090933486193278i</v>
      </c>
      <c r="M1032" s="164" t="str">
        <f t="shared" si="319"/>
        <v>1.02455995933019+0.179153589078266i</v>
      </c>
      <c r="N1032" s="164" t="str">
        <f t="shared" si="303"/>
        <v>1+2015.73271716094i</v>
      </c>
      <c r="O1032" s="164" t="str">
        <f t="shared" si="304"/>
        <v>-21.9808241975042+3.43676674374519i</v>
      </c>
      <c r="P1032" s="164" t="str">
        <f t="shared" si="320"/>
        <v>-6949.58399081535-44304.0297183283i</v>
      </c>
      <c r="Q1032" s="164" t="str">
        <f t="shared" si="305"/>
        <v>-0.000652627718428596+0.00191344063193197i</v>
      </c>
      <c r="R1032" s="164" t="str">
        <f t="shared" si="306"/>
        <v>280-0.516780588021211i</v>
      </c>
      <c r="S1032" s="164" t="str">
        <f t="shared" si="307"/>
        <v>-1705.37594047i</v>
      </c>
      <c r="T1032" s="164" t="str">
        <f t="shared" si="316"/>
        <v>272.489265121947-45.2421764057891i</v>
      </c>
      <c r="U1032" s="164" t="str">
        <f t="shared" si="308"/>
        <v>-0.483792951130348+0.0803255351329934i</v>
      </c>
    </row>
    <row r="1033" spans="2:21" x14ac:dyDescent="0.2">
      <c r="B1033" s="164">
        <f t="shared" si="317"/>
        <v>5.974999999999894</v>
      </c>
      <c r="C1033" s="164">
        <f t="shared" si="318"/>
        <v>944060.87628569338</v>
      </c>
      <c r="D1033" s="164">
        <f t="shared" si="309"/>
        <v>944.06087628569333</v>
      </c>
      <c r="E1033" s="164">
        <f t="shared" si="310"/>
        <v>-54.184483742830892</v>
      </c>
      <c r="F1033" s="164">
        <f t="shared" si="311"/>
        <v>-251.16910155087641</v>
      </c>
      <c r="G1033" s="164">
        <f t="shared" si="312"/>
        <v>-6.1913615200387735</v>
      </c>
      <c r="H1033" s="164">
        <f t="shared" si="313"/>
        <v>170.46821584513748</v>
      </c>
      <c r="I1033" s="164">
        <f t="shared" si="314"/>
        <v>-60.375845262869667</v>
      </c>
      <c r="J1033" s="164">
        <f t="shared" si="315"/>
        <v>-80.700885705738926</v>
      </c>
      <c r="K1033" s="164" t="str">
        <f t="shared" si="301"/>
        <v>1+0.27321453620584i</v>
      </c>
      <c r="L1033" s="164" t="str">
        <f t="shared" si="302"/>
        <v>1-0.091986446337346i</v>
      </c>
      <c r="M1033" s="164" t="str">
        <f t="shared" si="319"/>
        <v>1.02513203427328+0.181228089868494i</v>
      </c>
      <c r="N1033" s="164" t="str">
        <f t="shared" si="303"/>
        <v>1+2039.07380195949i</v>
      </c>
      <c r="O1033" s="164" t="str">
        <f t="shared" si="304"/>
        <v>-22.516116358142+3.47656262705633i</v>
      </c>
      <c r="P1033" s="164" t="str">
        <f t="shared" si="320"/>
        <v>-7111.48389006017-45908.5464251318i</v>
      </c>
      <c r="Q1033" s="164" t="str">
        <f t="shared" si="305"/>
        <v>-0.000630488630563334+0.0018487794787838i</v>
      </c>
      <c r="R1033" s="164" t="str">
        <f t="shared" si="306"/>
        <v>280-0.510865049547001i</v>
      </c>
      <c r="S1033" s="164" t="str">
        <f t="shared" si="307"/>
        <v>-1685.85466350511i</v>
      </c>
      <c r="T1033" s="164" t="str">
        <f t="shared" si="316"/>
        <v>272.322856224964-45.7265300218042i</v>
      </c>
      <c r="U1033" s="164" t="str">
        <f t="shared" si="308"/>
        <v>-0.483497499302806+0.0811854841118192i</v>
      </c>
    </row>
    <row r="1034" spans="2:21" x14ac:dyDescent="0.2">
      <c r="B1034" s="164">
        <f t="shared" si="317"/>
        <v>5.9799999999998938</v>
      </c>
      <c r="C1034" s="164">
        <f t="shared" si="318"/>
        <v>954992.58602120331</v>
      </c>
      <c r="D1034" s="164">
        <f t="shared" si="309"/>
        <v>954.99258602120335</v>
      </c>
      <c r="E1034" s="164">
        <f t="shared" si="310"/>
        <v>-54.482888443662098</v>
      </c>
      <c r="F1034" s="164">
        <f t="shared" si="311"/>
        <v>-251.16896217433427</v>
      </c>
      <c r="G1034" s="164">
        <f t="shared" si="312"/>
        <v>-6.1940750115246885</v>
      </c>
      <c r="H1034" s="164">
        <f t="shared" si="313"/>
        <v>170.36224305212752</v>
      </c>
      <c r="I1034" s="164">
        <f t="shared" si="314"/>
        <v>-60.676963455186787</v>
      </c>
      <c r="J1034" s="164">
        <f t="shared" si="315"/>
        <v>-80.806719122206744</v>
      </c>
      <c r="K1034" s="164" t="str">
        <f t="shared" si="301"/>
        <v>1+0.276378211430975i</v>
      </c>
      <c r="L1034" s="164" t="str">
        <f t="shared" si="302"/>
        <v>1-0.0930515991852399i</v>
      </c>
      <c r="M1034" s="164" t="str">
        <f t="shared" si="319"/>
        <v>1.02571743455361+0.183326612245735i</v>
      </c>
      <c r="N1034" s="164" t="str">
        <f t="shared" si="303"/>
        <v>1+2062.68516378183i</v>
      </c>
      <c r="O1034" s="164" t="str">
        <f t="shared" si="304"/>
        <v>-23.0638770749454+3.516819324978i</v>
      </c>
      <c r="P1034" s="164" t="str">
        <f t="shared" si="320"/>
        <v>-7277.1549224083-47570.0002424528i</v>
      </c>
      <c r="Q1034" s="164" t="str">
        <f t="shared" si="305"/>
        <v>-0.000609200319240948+0.00178634161827179i</v>
      </c>
      <c r="R1034" s="164" t="str">
        <f t="shared" si="306"/>
        <v>280-0.50501722568176i</v>
      </c>
      <c r="S1034" s="164" t="str">
        <f t="shared" si="307"/>
        <v>-1666.55684474981i</v>
      </c>
      <c r="T1034" s="164" t="str">
        <f t="shared" si="316"/>
        <v>272.152781443526-46.2156926960498i</v>
      </c>
      <c r="U1034" s="164" t="str">
        <f t="shared" si="308"/>
        <v>-0.483195538855345+0.0820539713663544i</v>
      </c>
    </row>
    <row r="1035" spans="2:21" x14ac:dyDescent="0.2">
      <c r="B1035" s="164">
        <f t="shared" si="317"/>
        <v>5.9849999999998937</v>
      </c>
      <c r="C1035" s="164">
        <f t="shared" si="318"/>
        <v>966050.87898957799</v>
      </c>
      <c r="D1035" s="164">
        <f t="shared" si="309"/>
        <v>966.050878989578</v>
      </c>
      <c r="E1035" s="164">
        <f t="shared" si="310"/>
        <v>-54.780978521576635</v>
      </c>
      <c r="F1035" s="164">
        <f t="shared" si="311"/>
        <v>-251.16635391081905</v>
      </c>
      <c r="G1035" s="164">
        <f t="shared" si="312"/>
        <v>-6.1968499396307744</v>
      </c>
      <c r="H1035" s="164">
        <f t="shared" si="313"/>
        <v>170.25508406917112</v>
      </c>
      <c r="I1035" s="164">
        <f t="shared" si="314"/>
        <v>-60.977828461207409</v>
      </c>
      <c r="J1035" s="164">
        <f t="shared" si="315"/>
        <v>-80.911269841647936</v>
      </c>
      <c r="K1035" s="164" t="str">
        <f t="shared" si="301"/>
        <v>1+0.279578520288672i</v>
      </c>
      <c r="L1035" s="164" t="str">
        <f t="shared" si="302"/>
        <v>1-0.0941290859218158i</v>
      </c>
      <c r="M1035" s="164" t="str">
        <f t="shared" si="319"/>
        <v>1.02631647055815+0.185449434366856i</v>
      </c>
      <c r="N1035" s="164" t="str">
        <f t="shared" si="303"/>
        <v>1+2086.56993228842i</v>
      </c>
      <c r="O1035" s="164" t="str">
        <f t="shared" si="304"/>
        <v>-23.6243967778972+3.55754217349191i</v>
      </c>
      <c r="P1035" s="164" t="str">
        <f t="shared" si="320"/>
        <v>-7446.68492883411-49290.3984430382i</v>
      </c>
      <c r="Q1035" s="164" t="str">
        <f t="shared" si="305"/>
        <v>-0.000588726501410245+0.00172604959342369i</v>
      </c>
      <c r="R1035" s="164" t="str">
        <f t="shared" si="306"/>
        <v>280-0.499236341302765i</v>
      </c>
      <c r="S1035" s="164" t="str">
        <f t="shared" si="307"/>
        <v>-1647.47992629912i</v>
      </c>
      <c r="T1035" s="164" t="str">
        <f t="shared" si="316"/>
        <v>271.978964885898-46.7096876974424i</v>
      </c>
      <c r="U1035" s="164" t="str">
        <f t="shared" si="308"/>
        <v>-0.482886935045457+0.082931038209558i</v>
      </c>
    </row>
    <row r="1036" spans="2:21" x14ac:dyDescent="0.2">
      <c r="B1036" s="164">
        <f t="shared" si="317"/>
        <v>5.9899999999998936</v>
      </c>
      <c r="C1036" s="164">
        <f t="shared" si="318"/>
        <v>977237.22095557244</v>
      </c>
      <c r="D1036" s="164">
        <f t="shared" si="309"/>
        <v>977.23722095557241</v>
      </c>
      <c r="E1036" s="164">
        <f t="shared" si="310"/>
        <v>-55.078753771823123</v>
      </c>
      <c r="F1036" s="164">
        <f t="shared" si="311"/>
        <v>-251.16129970573675</v>
      </c>
      <c r="G1036" s="164">
        <f t="shared" si="312"/>
        <v>-6.1996876554471134</v>
      </c>
      <c r="H1036" s="164">
        <f t="shared" si="313"/>
        <v>170.14672779193666</v>
      </c>
      <c r="I1036" s="164">
        <f t="shared" si="314"/>
        <v>-61.278441427270238</v>
      </c>
      <c r="J1036" s="164">
        <f t="shared" si="315"/>
        <v>-81.014571913800097</v>
      </c>
      <c r="K1036" s="164" t="str">
        <f t="shared" si="301"/>
        <v>1+0.282815886976405i</v>
      </c>
      <c r="L1036" s="164" t="str">
        <f t="shared" si="302"/>
        <v>1-0.0952190493667735i</v>
      </c>
      <c r="M1036" s="164" t="str">
        <f t="shared" si="319"/>
        <v>1.02692945990371+0.187596837609631i</v>
      </c>
      <c r="N1036" s="164" t="str">
        <f t="shared" si="303"/>
        <v>1+2110.73127337943i</v>
      </c>
      <c r="O1036" s="164" t="str">
        <f t="shared" si="304"/>
        <v>-24.197972661963+3.59873657036752i</v>
      </c>
      <c r="P1036" s="164" t="str">
        <f t="shared" si="320"/>
        <v>-7620.16379639092-51071.8189134154i</v>
      </c>
      <c r="Q1036" s="164" t="str">
        <f t="shared" si="305"/>
        <v>-0.000569032571877502+0.00166782868301524i</v>
      </c>
      <c r="R1036" s="164" t="str">
        <f t="shared" si="306"/>
        <v>280-0.493521630160056i</v>
      </c>
      <c r="S1036" s="164" t="str">
        <f t="shared" si="307"/>
        <v>-1628.62137952819i</v>
      </c>
      <c r="T1036" s="164" t="str">
        <f t="shared" si="316"/>
        <v>271.801329311836-47.208537611907i</v>
      </c>
      <c r="U1036" s="164" t="str">
        <f t="shared" si="308"/>
        <v>-0.482571550736417+0.0838167247417667i</v>
      </c>
    </row>
    <row r="1037" spans="2:21" x14ac:dyDescent="0.2">
      <c r="B1037" s="164">
        <f t="shared" si="317"/>
        <v>5.9949999999998935</v>
      </c>
      <c r="C1037" s="164">
        <f t="shared" si="318"/>
        <v>988553.09465669782</v>
      </c>
      <c r="D1037" s="164">
        <f t="shared" si="309"/>
        <v>988.55309465669779</v>
      </c>
      <c r="E1037" s="164">
        <f t="shared" si="310"/>
        <v>-55.376213856619884</v>
      </c>
      <c r="F1037" s="164">
        <f t="shared" si="311"/>
        <v>-251.15382208637169</v>
      </c>
      <c r="G1037" s="164">
        <f t="shared" si="312"/>
        <v>-6.2025895379053599</v>
      </c>
      <c r="H1037" s="164">
        <f t="shared" si="313"/>
        <v>170.03716306010074</v>
      </c>
      <c r="I1037" s="164">
        <f t="shared" si="314"/>
        <v>-61.578803394525245</v>
      </c>
      <c r="J1037" s="164">
        <f t="shared" si="315"/>
        <v>-81.116659026270952</v>
      </c>
      <c r="K1037" s="164" t="str">
        <f t="shared" si="301"/>
        <v>1+0.286090740603621i</v>
      </c>
      <c r="L1037" s="164" t="str">
        <f t="shared" si="302"/>
        <v>1-0.0963216339935871i</v>
      </c>
      <c r="M1037" s="164" t="str">
        <f t="shared" si="319"/>
        <v>1.02755672760538+0.189769106610034i</v>
      </c>
      <c r="N1037" s="164" t="str">
        <f t="shared" si="303"/>
        <v>1+2135.17238961447i</v>
      </c>
      <c r="O1037" s="164" t="str">
        <f t="shared" si="304"/>
        <v>-24.7849088446687+3.64040797587751i</v>
      </c>
      <c r="P1037" s="164" t="str">
        <f t="shared" si="320"/>
        <v>-7797.68350587063-52916.4126362722i</v>
      </c>
      <c r="Q1037" s="164" t="str">
        <f t="shared" si="305"/>
        <v>-0.000550085520432727+0.00161160680360722i</v>
      </c>
      <c r="R1037" s="164" t="str">
        <f t="shared" si="306"/>
        <v>280-0.48787233477486i</v>
      </c>
      <c r="S1037" s="164" t="str">
        <f t="shared" si="307"/>
        <v>-1609.97870475704i</v>
      </c>
      <c r="T1037" s="164" t="str">
        <f t="shared" si="316"/>
        <v>271.61979611901-47.7122643064762i</v>
      </c>
      <c r="U1037" s="164" t="str">
        <f t="shared" si="308"/>
        <v>-0.482249246373175+0.0847110697869548i</v>
      </c>
    </row>
    <row r="1038" spans="2:21" x14ac:dyDescent="0.2">
      <c r="B1038" s="164">
        <f t="shared" si="317"/>
        <v>5.9999999999998934</v>
      </c>
      <c r="C1038" s="164">
        <f t="shared" si="318"/>
        <v>999999.99999975611</v>
      </c>
      <c r="D1038" s="164">
        <f t="shared" si="309"/>
        <v>999.99999999975614</v>
      </c>
      <c r="E1038" s="164">
        <f t="shared" si="310"/>
        <v>-55.673358306251686</v>
      </c>
      <c r="F1038" s="164">
        <f t="shared" si="311"/>
        <v>-251.14394319030367</v>
      </c>
      <c r="G1038" s="164">
        <f t="shared" si="312"/>
        <v>-6.2055569942680737</v>
      </c>
      <c r="H1038" s="164">
        <f t="shared" si="313"/>
        <v>169.92637865912801</v>
      </c>
      <c r="I1038" s="164">
        <f t="shared" si="314"/>
        <v>-61.878915300519758</v>
      </c>
      <c r="J1038" s="164">
        <f t="shared" si="315"/>
        <v>-81.217564531175668</v>
      </c>
      <c r="K1038" s="164" t="str">
        <f t="shared" si="301"/>
        <v>1+0.289403515248621i</v>
      </c>
      <c r="L1038" s="164" t="str">
        <f t="shared" si="302"/>
        <v>1-0.0974369859486545i</v>
      </c>
      <c r="M1038" s="164" t="str">
        <f t="shared" si="319"/>
        <v>1.02819860624877+0.191966529299966i</v>
      </c>
      <c r="N1038" s="164" t="str">
        <f t="shared" si="303"/>
        <v>1+2159.896520637i</v>
      </c>
      <c r="O1038" s="164" t="str">
        <f t="shared" si="304"/>
        <v>-25.3855165273475+3.68256191352155i</v>
      </c>
      <c r="P1038" s="164" t="str">
        <f t="shared" si="320"/>
        <v>-7979.33818057288-54826.4062600774i</v>
      </c>
      <c r="Q1038" s="164" t="str">
        <f t="shared" si="305"/>
        <v>-0.000531853853321949+0.00155731441511154i</v>
      </c>
      <c r="R1038" s="164" t="str">
        <f t="shared" si="306"/>
        <v>280-0.482287706339194i</v>
      </c>
      <c r="S1038" s="164" t="str">
        <f t="shared" si="307"/>
        <v>-1591.54943091934i</v>
      </c>
      <c r="T1038" s="164" t="str">
        <f t="shared" si="316"/>
        <v>271.434285329818-48.220888892329i</v>
      </c>
      <c r="U1038" s="164" t="str">
        <f t="shared" si="308"/>
        <v>-0.481919879958944+0.0856141108271112i</v>
      </c>
    </row>
    <row r="1039" spans="2:21" x14ac:dyDescent="0.2">
      <c r="B1039" s="164">
        <f t="shared" si="317"/>
        <v>6.0049999999998933</v>
      </c>
      <c r="C1039" s="164">
        <f t="shared" si="318"/>
        <v>1011579.4542596518</v>
      </c>
      <c r="D1039" s="164">
        <f t="shared" si="309"/>
        <v>1011.5794542596518</v>
      </c>
      <c r="E1039" s="164">
        <f t="shared" si="310"/>
        <v>-55.970186520152858</v>
      </c>
      <c r="F1039" s="164">
        <f t="shared" si="311"/>
        <v>-251.13168479324986</v>
      </c>
      <c r="G1039" s="164">
        <f t="shared" si="312"/>
        <v>-6.2085914606224524</v>
      </c>
      <c r="H1039" s="164">
        <f t="shared" si="313"/>
        <v>169.81436332213724</v>
      </c>
      <c r="I1039" s="164">
        <f t="shared" si="314"/>
        <v>-62.178777980775308</v>
      </c>
      <c r="J1039" s="164">
        <f t="shared" si="315"/>
        <v>-81.317321471112621</v>
      </c>
      <c r="K1039" s="164" t="str">
        <f t="shared" si="301"/>
        <v>1+0.292754650016096i</v>
      </c>
      <c r="L1039" s="164" t="str">
        <f t="shared" si="302"/>
        <v>1-0.0985652530706693i</v>
      </c>
      <c r="M1039" s="164" t="str">
        <f t="shared" si="319"/>
        <v>1.02885543616645+0.194189396945427i</v>
      </c>
      <c r="N1039" s="164" t="str">
        <f t="shared" si="303"/>
        <v>1+2184.90694360383i</v>
      </c>
      <c r="O1039" s="164" t="str">
        <f t="shared" si="304"/>
        <v>-26.0001141601428+3.72520397075842i</v>
      </c>
      <c r="P1039" s="164" t="str">
        <f t="shared" si="320"/>
        <v>-8165.22413621077-56804.1047590175i</v>
      </c>
      <c r="Q1039" s="164" t="str">
        <f t="shared" si="305"/>
        <v>-0.000514307518823695+0.00150488442976306i</v>
      </c>
      <c r="R1039" s="164" t="str">
        <f t="shared" si="306"/>
        <v>280-0.476767004616607i</v>
      </c>
      <c r="S1039" s="164" t="str">
        <f t="shared" si="307"/>
        <v>-1573.3311152348i</v>
      </c>
      <c r="T1039" s="164" t="str">
        <f t="shared" si="316"/>
        <v>271.244715578637-48.7344316867711i</v>
      </c>
      <c r="U1039" s="164" t="str">
        <f t="shared" si="308"/>
        <v>-0.481583307032565+0.0865258839347369i</v>
      </c>
    </row>
    <row r="1040" spans="2:21" x14ac:dyDescent="0.2">
      <c r="B1040" s="164">
        <f t="shared" si="317"/>
        <v>6.0099999999998932</v>
      </c>
      <c r="C1040" s="164">
        <f t="shared" si="318"/>
        <v>1023292.9922805045</v>
      </c>
      <c r="D1040" s="164">
        <f t="shared" si="309"/>
        <v>1023.2929922805046</v>
      </c>
      <c r="E1040" s="164">
        <f t="shared" si="310"/>
        <v>-56.266697767980446</v>
      </c>
      <c r="F1040" s="164">
        <f t="shared" si="311"/>
        <v>-251.11706833635759</v>
      </c>
      <c r="G1040" s="164">
        <f t="shared" si="312"/>
        <v>-6.2116944023786269</v>
      </c>
      <c r="H1040" s="164">
        <f t="shared" si="313"/>
        <v>169.70110573185943</v>
      </c>
      <c r="I1040" s="164">
        <f t="shared" si="314"/>
        <v>-62.478392170359072</v>
      </c>
      <c r="J1040" s="164">
        <f t="shared" si="315"/>
        <v>-81.415962604498162</v>
      </c>
      <c r="K1040" s="164" t="str">
        <f t="shared" si="301"/>
        <v>1+0.29614458909533i</v>
      </c>
      <c r="L1040" s="164" t="str">
        <f t="shared" si="302"/>
        <v>1-0.0997065849102165i</v>
      </c>
      <c r="M1040" s="164" t="str">
        <f t="shared" si="319"/>
        <v>1.02952756561833+0.196438004185113i</v>
      </c>
      <c r="N1040" s="164" t="str">
        <f t="shared" si="303"/>
        <v>1+2210.20697361943i</v>
      </c>
      <c r="O1040" s="164" t="str">
        <f t="shared" si="304"/>
        <v>-26.6290276108544+3.76833979974661i</v>
      </c>
      <c r="P1040" s="164" t="str">
        <f t="shared" si="320"/>
        <v>-8355.43993197846-58851.894186415i</v>
      </c>
      <c r="Q1040" s="164" t="str">
        <f t="shared" si="305"/>
        <v>-0.000497417836702113+0.00145425212437663i</v>
      </c>
      <c r="R1040" s="164" t="str">
        <f t="shared" si="306"/>
        <v>280-0.471309497844067i</v>
      </c>
      <c r="S1040" s="164" t="str">
        <f t="shared" si="307"/>
        <v>-1555.32134288542i</v>
      </c>
      <c r="T1040" s="164" t="str">
        <f t="shared" si="316"/>
        <v>271.051004099537-49.2529121741187i</v>
      </c>
      <c r="U1040" s="164" t="str">
        <f t="shared" si="308"/>
        <v>-0.481239380646696+0.0874464237033958i</v>
      </c>
    </row>
    <row r="1041" spans="2:21" x14ac:dyDescent="0.2">
      <c r="B1041" s="164">
        <f t="shared" si="317"/>
        <v>6.0149999999998931</v>
      </c>
      <c r="C1041" s="164">
        <f t="shared" si="318"/>
        <v>1035142.1666790913</v>
      </c>
      <c r="D1041" s="164">
        <f t="shared" si="309"/>
        <v>1035.1421666790914</v>
      </c>
      <c r="E1041" s="164">
        <f t="shared" si="310"/>
        <v>-56.562891190677583</v>
      </c>
      <c r="F1041" s="164">
        <f t="shared" si="311"/>
        <v>-251.10011495298113</v>
      </c>
      <c r="G1041" s="164">
        <f t="shared" si="312"/>
        <v>-6.2148673147724933</v>
      </c>
      <c r="H1041" s="164">
        <f t="shared" si="313"/>
        <v>169.58659452268802</v>
      </c>
      <c r="I1041" s="164">
        <f t="shared" si="314"/>
        <v>-62.777758505450073</v>
      </c>
      <c r="J1041" s="164">
        <f t="shared" si="315"/>
        <v>-81.513520430293113</v>
      </c>
      <c r="K1041" s="164" t="str">
        <f t="shared" si="301"/>
        <v>1+0.299573781819076i</v>
      </c>
      <c r="L1041" s="164" t="str">
        <f t="shared" si="302"/>
        <v>1-0.100861132749595i</v>
      </c>
      <c r="M1041" s="164" t="str">
        <f t="shared" si="319"/>
        <v>1.03021535097635+0.198712649069481i</v>
      </c>
      <c r="N1041" s="164" t="str">
        <f t="shared" si="303"/>
        <v>1+2235.79996417536i</v>
      </c>
      <c r="O1041" s="164" t="str">
        <f t="shared" si="304"/>
        <v>-27.2725903377189+3.81197511809353i</v>
      </c>
      <c r="P1041" s="164" t="str">
        <f t="shared" si="320"/>
        <v>-8550.0864228086-60972.2445249231i</v>
      </c>
      <c r="Q1041" s="164" t="str">
        <f t="shared" si="305"/>
        <v>-0.000481157431322597+0.00140535505577323i</v>
      </c>
      <c r="R1041" s="164" t="str">
        <f t="shared" si="306"/>
        <v>280-0.465914462634959i</v>
      </c>
      <c r="S1041" s="164" t="str">
        <f t="shared" si="307"/>
        <v>-1537.51772669537i</v>
      </c>
      <c r="T1041" s="164" t="str">
        <f t="shared" si="316"/>
        <v>270.853066714495-49.7763489654821i</v>
      </c>
      <c r="U1041" s="164" t="str">
        <f t="shared" si="308"/>
        <v>-0.480887951346882+0.0883757631763125i</v>
      </c>
    </row>
    <row r="1042" spans="2:21" x14ac:dyDescent="0.2">
      <c r="B1042" s="164">
        <f t="shared" si="317"/>
        <v>6.019999999999893</v>
      </c>
      <c r="C1042" s="164">
        <f t="shared" si="318"/>
        <v>1047128.5480506421</v>
      </c>
      <c r="D1042" s="164">
        <f t="shared" si="309"/>
        <v>1047.1285480506422</v>
      </c>
      <c r="E1042" s="164">
        <f t="shared" si="310"/>
        <v>-56.858765801528541</v>
      </c>
      <c r="F1042" s="164">
        <f t="shared" si="311"/>
        <v>-251.08084549496897</v>
      </c>
      <c r="G1042" s="164">
        <f t="shared" si="312"/>
        <v>-6.2181117233721857</v>
      </c>
      <c r="H1042" s="164">
        <f t="shared" si="313"/>
        <v>169.47081828282501</v>
      </c>
      <c r="I1042" s="164">
        <f t="shared" si="314"/>
        <v>-63.076877524900723</v>
      </c>
      <c r="J1042" s="164">
        <f t="shared" si="315"/>
        <v>-81.610027212143962</v>
      </c>
      <c r="K1042" s="164" t="str">
        <f t="shared" si="301"/>
        <v>1+0.303042682723114i</v>
      </c>
      <c r="L1042" s="164" t="str">
        <f t="shared" si="302"/>
        <v>1-0.10202904962287i</v>
      </c>
      <c r="M1042" s="164" t="str">
        <f t="shared" si="319"/>
        <v>1.0309191569134+0.201013633100244i</v>
      </c>
      <c r="N1042" s="164" t="str">
        <f t="shared" si="303"/>
        <v>1+2261.68930759481i</v>
      </c>
      <c r="O1042" s="164" t="str">
        <f t="shared" si="304"/>
        <v>-27.9311435662121+3.85611570961336i</v>
      </c>
      <c r="P1042" s="164" t="str">
        <f t="shared" si="320"/>
        <v>-8749.26681284712-63167.7126368879i</v>
      </c>
      <c r="Q1042" s="164" t="str">
        <f t="shared" si="305"/>
        <v>-0.000465500168228356+0.00135813297926257i</v>
      </c>
      <c r="R1042" s="164" t="str">
        <f t="shared" si="306"/>
        <v>280-0.460581183883215i</v>
      </c>
      <c r="S1042" s="164" t="str">
        <f t="shared" si="307"/>
        <v>-1519.91790681461i</v>
      </c>
      <c r="T1042" s="164" t="str">
        <f t="shared" si="316"/>
        <v>270.65081782216-50.3047597574313i</v>
      </c>
      <c r="U1042" s="164" t="str">
        <f t="shared" si="308"/>
        <v>-0.480528867151614+0.0893139337729847i</v>
      </c>
    </row>
    <row r="1043" spans="2:21" x14ac:dyDescent="0.2">
      <c r="B1043" s="164">
        <f t="shared" si="317"/>
        <v>6.0249999999998929</v>
      </c>
      <c r="C1043" s="164">
        <f t="shared" si="318"/>
        <v>1059253.7251770284</v>
      </c>
      <c r="D1043" s="164">
        <f t="shared" si="309"/>
        <v>1059.2537251770284</v>
      </c>
      <c r="E1043" s="164">
        <f t="shared" si="310"/>
        <v>-57.154320487207372</v>
      </c>
      <c r="F1043" s="164">
        <f t="shared" si="311"/>
        <v>-251.05928055848815</v>
      </c>
      <c r="G1043" s="164">
        <f t="shared" si="312"/>
        <v>-6.2214291845888381</v>
      </c>
      <c r="H1043" s="164">
        <f t="shared" si="313"/>
        <v>169.35376555652556</v>
      </c>
      <c r="I1043" s="164">
        <f t="shared" si="314"/>
        <v>-63.375749671796207</v>
      </c>
      <c r="J1043" s="164">
        <f t="shared" si="315"/>
        <v>-81.705515001962596</v>
      </c>
      <c r="K1043" s="164" t="str">
        <f t="shared" si="301"/>
        <v>1+0.306551751606504i</v>
      </c>
      <c r="L1043" s="164" t="str">
        <f t="shared" si="302"/>
        <v>1-0.103210490336159i</v>
      </c>
      <c r="M1043" s="164" t="str">
        <f t="shared" si="319"/>
        <v>1.03163935659672+0.203341261270345i</v>
      </c>
      <c r="N1043" s="164" t="str">
        <f t="shared" si="303"/>
        <v>1+2287.87843548221i</v>
      </c>
      <c r="O1043" s="164" t="str">
        <f t="shared" si="304"/>
        <v>-28.6050364699733+3.9007674250937i</v>
      </c>
      <c r="P1043" s="164" t="str">
        <f t="shared" si="320"/>
        <v>-8953.08671017332-65440.945318409i</v>
      </c>
      <c r="Q1043" s="164" t="str">
        <f t="shared" si="305"/>
        <v>-0.00045042109398805+0.00131252777007294i</v>
      </c>
      <c r="R1043" s="164" t="str">
        <f t="shared" si="306"/>
        <v>280-0.455308954668509i</v>
      </c>
      <c r="S1043" s="164" t="str">
        <f t="shared" si="307"/>
        <v>-1502.51955040608i</v>
      </c>
      <c r="T1043" s="164" t="str">
        <f t="shared" si="316"/>
        <v>270.444170387199-50.8381612895231i</v>
      </c>
      <c r="U1043" s="164" t="str">
        <f t="shared" si="308"/>
        <v>-0.480161973533406+0.0902609652137743i</v>
      </c>
    </row>
    <row r="1044" spans="2:21" x14ac:dyDescent="0.2">
      <c r="B1044" s="164">
        <f t="shared" si="317"/>
        <v>6.0299999999998928</v>
      </c>
      <c r="C1044" s="164">
        <f t="shared" si="318"/>
        <v>1071519.3052373428</v>
      </c>
      <c r="D1044" s="164">
        <f t="shared" si="309"/>
        <v>1071.5193052373429</v>
      </c>
      <c r="E1044" s="164">
        <f t="shared" si="310"/>
        <v>-57.449554008821273</v>
      </c>
      <c r="F1044" s="164">
        <f t="shared" si="311"/>
        <v>-251.03544050941002</v>
      </c>
      <c r="G1044" s="164">
        <f t="shared" si="312"/>
        <v>-6.2248212861907417</v>
      </c>
      <c r="H1044" s="164">
        <f t="shared" si="313"/>
        <v>169.23542484644329</v>
      </c>
      <c r="I1044" s="164">
        <f t="shared" si="314"/>
        <v>-63.674375295012013</v>
      </c>
      <c r="J1044" s="164">
        <f t="shared" si="315"/>
        <v>-81.800015662966729</v>
      </c>
      <c r="K1044" s="164" t="str">
        <f t="shared" si="301"/>
        <v>1+0.310101453592523i</v>
      </c>
      <c r="L1044" s="164" t="str">
        <f t="shared" si="302"/>
        <v>1-0.104405611488148i</v>
      </c>
      <c r="M1044" s="164" t="str">
        <f t="shared" si="319"/>
        <v>1.03237633188569+0.205695842104375i</v>
      </c>
      <c r="N1044" s="164" t="str">
        <f t="shared" si="303"/>
        <v>1+2314.37081917808i</v>
      </c>
      <c r="O1044" s="164" t="str">
        <f t="shared" si="304"/>
        <v>-29.2946263559399+3.94593618307108i</v>
      </c>
      <c r="P1044" s="164" t="str">
        <f t="shared" si="320"/>
        <v>-9161.65418279458-67794.6824607293i</v>
      </c>
      <c r="Q1044" s="164" t="str">
        <f t="shared" si="305"/>
        <v>-0.00043589637913579+0.00126848334762287i</v>
      </c>
      <c r="R1044" s="164" t="str">
        <f t="shared" si="306"/>
        <v>280-0.450097076162571i</v>
      </c>
      <c r="S1044" s="164" t="str">
        <f t="shared" si="307"/>
        <v>-1485.32035133648i</v>
      </c>
      <c r="T1044" s="164" t="str">
        <f t="shared" si="316"/>
        <v>270.233035930268-51.3765693006813i</v>
      </c>
      <c r="U1044" s="164" t="str">
        <f t="shared" si="308"/>
        <v>-0.479787113400996+0.0912168854424625i</v>
      </c>
    </row>
    <row r="1045" spans="2:21" x14ac:dyDescent="0.2">
      <c r="B1045" s="164">
        <f t="shared" si="317"/>
        <v>6.0349999999998927</v>
      </c>
      <c r="C1045" s="164">
        <f t="shared" si="318"/>
        <v>1083926.9140209369</v>
      </c>
      <c r="D1045" s="164">
        <f t="shared" si="309"/>
        <v>1083.9269140209369</v>
      </c>
      <c r="E1045" s="164">
        <f t="shared" si="310"/>
        <v>-57.74446500294993</v>
      </c>
      <c r="F1045" s="164">
        <f t="shared" si="311"/>
        <v>-251.00934550828299</v>
      </c>
      <c r="G1045" s="164">
        <f t="shared" si="312"/>
        <v>-6.2282896478215832</v>
      </c>
      <c r="H1045" s="164">
        <f t="shared" si="313"/>
        <v>169.11578461607988</v>
      </c>
      <c r="I1045" s="164">
        <f t="shared" si="314"/>
        <v>-63.972754650771513</v>
      </c>
      <c r="J1045" s="164">
        <f t="shared" si="315"/>
        <v>-81.893560892203112</v>
      </c>
      <c r="K1045" s="164" t="str">
        <f t="shared" si="301"/>
        <v>1+0.313692259190326i</v>
      </c>
      <c r="L1045" s="164" t="str">
        <f t="shared" si="302"/>
        <v>1-0.105614571490852i</v>
      </c>
      <c r="M1045" s="164" t="str">
        <f t="shared" si="319"/>
        <v>1.03313047353438+0.208077687699474i</v>
      </c>
      <c r="N1045" s="164" t="str">
        <f t="shared" si="303"/>
        <v>1+2341.1699702192i</v>
      </c>
      <c r="O1045" s="164" t="str">
        <f t="shared" si="304"/>
        <v>-30.0002788537971+3.99162797061543i</v>
      </c>
      <c r="P1045" s="164" t="str">
        <f t="shared" si="320"/>
        <v>-9375.07981594565-70231.7603227412i</v>
      </c>
      <c r="Q1045" s="164" t="str">
        <f t="shared" si="305"/>
        <v>-0.000421903264034998+0.00122594560253258i</v>
      </c>
      <c r="R1045" s="164" t="str">
        <f t="shared" si="306"/>
        <v>280-0.44494485753655i</v>
      </c>
      <c r="S1045" s="164" t="str">
        <f t="shared" si="307"/>
        <v>-1468.31802987061i</v>
      </c>
      <c r="T1045" s="164" t="str">
        <f t="shared" si="316"/>
        <v>270.017324518642-51.9199984844072i</v>
      </c>
      <c r="U1045" s="164" t="str">
        <f t="shared" si="308"/>
        <v>-0.479404127082705+0.0921817205467278i</v>
      </c>
    </row>
    <row r="1046" spans="2:21" x14ac:dyDescent="0.2">
      <c r="B1046" s="164">
        <f t="shared" si="317"/>
        <v>6.0399999999998926</v>
      </c>
      <c r="C1046" s="164">
        <f t="shared" si="318"/>
        <v>1096478.1961429152</v>
      </c>
      <c r="D1046" s="164">
        <f t="shared" si="309"/>
        <v>1096.4781961429151</v>
      </c>
      <c r="E1046" s="164">
        <f t="shared" si="310"/>
        <v>-58.039051982684178</v>
      </c>
      <c r="F1046" s="164">
        <f t="shared" si="311"/>
        <v>-250.98101553490909</v>
      </c>
      <c r="G1046" s="164">
        <f t="shared" si="312"/>
        <v>-6.2318359215209682</v>
      </c>
      <c r="H1046" s="164">
        <f t="shared" si="313"/>
        <v>168.99483329234039</v>
      </c>
      <c r="I1046" s="164">
        <f t="shared" si="314"/>
        <v>-64.270887904205154</v>
      </c>
      <c r="J1046" s="164">
        <f t="shared" si="315"/>
        <v>-81.986182242568702</v>
      </c>
      <c r="K1046" s="164" t="str">
        <f t="shared" si="301"/>
        <v>1+0.317324644357304i</v>
      </c>
      <c r="L1046" s="164" t="str">
        <f t="shared" si="302"/>
        <v>1-0.106837530590609i</v>
      </c>
      <c r="M1046" s="164" t="str">
        <f t="shared" si="319"/>
        <v>1.03390218139868+0.210487113766695i</v>
      </c>
      <c r="N1046" s="164" t="str">
        <f t="shared" si="303"/>
        <v>1+2368.279440804i</v>
      </c>
      <c r="O1046" s="164" t="str">
        <f t="shared" si="304"/>
        <v>-30.7223681098398+4.0378488441237i</v>
      </c>
      <c r="P1046" s="164" t="str">
        <f t="shared" si="320"/>
        <v>-9593.47677072219-72755.1149185019i</v>
      </c>
      <c r="Q1046" s="164" t="str">
        <f t="shared" si="305"/>
        <v>-0.000408420007507494+0.00118486232627623i</v>
      </c>
      <c r="R1046" s="164" t="str">
        <f t="shared" si="306"/>
        <v>280-0.439851615869446i</v>
      </c>
      <c r="S1046" s="164" t="str">
        <f t="shared" si="307"/>
        <v>-1451.51033236917i</v>
      </c>
      <c r="T1046" s="164" t="str">
        <f t="shared" si="316"/>
        <v>269.796944757585-52.4684624428221i</v>
      </c>
      <c r="U1046" s="164" t="str">
        <f t="shared" si="308"/>
        <v>-0.479012852311115+0.0931554946765506i</v>
      </c>
    </row>
    <row r="1047" spans="2:21" x14ac:dyDescent="0.2">
      <c r="B1047" s="164">
        <f t="shared" si="317"/>
        <v>6.0449999999998925</v>
      </c>
      <c r="C1047" s="164">
        <f t="shared" si="318"/>
        <v>1109174.8152621281</v>
      </c>
      <c r="D1047" s="164">
        <f t="shared" si="309"/>
        <v>1109.174815262128</v>
      </c>
      <c r="E1047" s="164">
        <f t="shared" si="310"/>
        <v>-58.333313338663416</v>
      </c>
      <c r="F1047" s="164">
        <f t="shared" si="311"/>
        <v>-250.9504704125502</v>
      </c>
      <c r="G1047" s="164">
        <f t="shared" si="312"/>
        <v>-6.2354617922486728</v>
      </c>
      <c r="H1047" s="164">
        <f t="shared" si="313"/>
        <v>168.87255926819881</v>
      </c>
      <c r="I1047" s="164">
        <f t="shared" si="314"/>
        <v>-64.568775130912087</v>
      </c>
      <c r="J1047" s="164">
        <f t="shared" si="315"/>
        <v>-82.07791114435139</v>
      </c>
      <c r="K1047" s="164" t="str">
        <f t="shared" si="301"/>
        <v>1+0.320999090562178i</v>
      </c>
      <c r="L1047" s="164" t="str">
        <f t="shared" si="302"/>
        <v>1-0.108074650889324i</v>
      </c>
      <c r="M1047" s="164" t="str">
        <f t="shared" si="319"/>
        <v>1.0346918646483+0.212924439672854i</v>
      </c>
      <c r="N1047" s="164" t="str">
        <f t="shared" si="303"/>
        <v>1+2395.70282426345i</v>
      </c>
      <c r="O1047" s="164" t="str">
        <f t="shared" si="304"/>
        <v>-31.4612769853496+4.08460493012261i</v>
      </c>
      <c r="P1047" s="164" t="str">
        <f t="shared" si="320"/>
        <v>-9816.9608440805-75367.7855238066i</v>
      </c>
      <c r="Q1047" s="164" t="str">
        <f t="shared" si="305"/>
        <v>-0.000395425838078214+0.00114518314338003i</v>
      </c>
      <c r="R1047" s="164" t="str">
        <f t="shared" si="306"/>
        <v>280-0.434816676057596i</v>
      </c>
      <c r="S1047" s="164" t="str">
        <f t="shared" si="307"/>
        <v>-1434.89503099007i</v>
      </c>
      <c r="T1047" s="164" t="str">
        <f t="shared" si="316"/>
        <v>269.571803782457-53.0219736395094i</v>
      </c>
      <c r="U1047" s="164" t="str">
        <f t="shared" si="308"/>
        <v>-0.47861312420906+0.0941382299604863i</v>
      </c>
    </row>
    <row r="1048" spans="2:21" x14ac:dyDescent="0.2">
      <c r="B1048" s="164">
        <f t="shared" si="317"/>
        <v>6.0499999999998924</v>
      </c>
      <c r="C1048" s="164">
        <f t="shared" si="318"/>
        <v>1122018.4543016874</v>
      </c>
      <c r="D1048" s="164">
        <f t="shared" si="309"/>
        <v>1122.0184543016874</v>
      </c>
      <c r="E1048" s="164">
        <f t="shared" si="310"/>
        <v>-58.627247340115204</v>
      </c>
      <c r="F1048" s="164">
        <f t="shared" si="311"/>
        <v>-250.91772983177765</v>
      </c>
      <c r="G1048" s="164">
        <f t="shared" si="312"/>
        <v>-6.2391689784112634</v>
      </c>
      <c r="H1048" s="164">
        <f t="shared" si="313"/>
        <v>168.74895090547486</v>
      </c>
      <c r="I1048" s="164">
        <f t="shared" si="314"/>
        <v>-64.866416318526461</v>
      </c>
      <c r="J1048" s="164">
        <f t="shared" si="315"/>
        <v>-82.168778926302792</v>
      </c>
      <c r="K1048" s="164" t="str">
        <f t="shared" si="301"/>
        <v>1+0.324716084848812i</v>
      </c>
      <c r="L1048" s="164" t="str">
        <f t="shared" si="302"/>
        <v>1-0.109326096365951i</v>
      </c>
      <c r="M1048" s="164" t="str">
        <f t="shared" si="319"/>
        <v>1.03549994198376+0.215389988482861i</v>
      </c>
      <c r="N1048" s="164" t="str">
        <f t="shared" si="303"/>
        <v>1+2423.44375553731i</v>
      </c>
      <c r="O1048" s="164" t="str">
        <f t="shared" si="304"/>
        <v>-32.2173972595927+4.13190242608072i</v>
      </c>
      <c r="P1048" s="164" t="str">
        <f t="shared" si="320"/>
        <v>-10045.6505302344-78072.9183059987i</v>
      </c>
      <c r="Q1048" s="164" t="str">
        <f t="shared" si="305"/>
        <v>-0.000382900907694611+0.00110685944607378i</v>
      </c>
      <c r="R1048" s="164" t="str">
        <f t="shared" si="306"/>
        <v>280-0.429839370725179i</v>
      </c>
      <c r="S1048" s="164" t="str">
        <f t="shared" si="307"/>
        <v>-1418.4699233931i</v>
      </c>
      <c r="T1048" s="164" t="str">
        <f t="shared" si="316"/>
        <v>269.341807251646-53.5805433511648i</v>
      </c>
      <c r="U1048" s="164" t="str">
        <f t="shared" si="308"/>
        <v>-0.478204775277072+0.0951299464198222i</v>
      </c>
    </row>
    <row r="1049" spans="2:21" x14ac:dyDescent="0.2">
      <c r="B1049" s="164">
        <f t="shared" si="317"/>
        <v>6.0549999999998922</v>
      </c>
      <c r="C1049" s="164">
        <f t="shared" si="318"/>
        <v>1135010.8156720358</v>
      </c>
      <c r="D1049" s="164">
        <f t="shared" si="309"/>
        <v>1135.0108156720357</v>
      </c>
      <c r="E1049" s="164">
        <f t="shared" si="310"/>
        <v>-58.920852135898222</v>
      </c>
      <c r="F1049" s="164">
        <f t="shared" si="311"/>
        <v>-250.88281337398712</v>
      </c>
      <c r="G1049" s="164">
        <f t="shared" si="312"/>
        <v>-6.2429592323909429</v>
      </c>
      <c r="H1049" s="164">
        <f t="shared" si="313"/>
        <v>168.62399653772655</v>
      </c>
      <c r="I1049" s="164">
        <f t="shared" si="314"/>
        <v>-65.16381136828916</v>
      </c>
      <c r="J1049" s="164">
        <f t="shared" si="315"/>
        <v>-82.258816836260564</v>
      </c>
      <c r="K1049" s="164" t="str">
        <f t="shared" si="301"/>
        <v>1+0.328476119900772i</v>
      </c>
      <c r="L1049" s="164" t="str">
        <f t="shared" si="302"/>
        <v>1-0.110592032898234i</v>
      </c>
      <c r="M1049" s="164" t="str">
        <f t="shared" si="319"/>
        <v>1.03632684185835+0.217884087002538i</v>
      </c>
      <c r="N1049" s="164" t="str">
        <f t="shared" si="303"/>
        <v>1+2451.505911656i</v>
      </c>
      <c r="O1049" s="164" t="str">
        <f t="shared" si="304"/>
        <v>-32.9911298375471+4.17974760122989i</v>
      </c>
      <c r="P1049" s="164" t="str">
        <f t="shared" si="320"/>
        <v>-10279.6670834826-80873.7700813561i</v>
      </c>
      <c r="Q1049" s="164" t="str">
        <f t="shared" si="305"/>
        <v>-0.000370826247787726+0.00106984433130702i</v>
      </c>
      <c r="R1049" s="164" t="str">
        <f t="shared" si="306"/>
        <v>280-0.424919040135768i</v>
      </c>
      <c r="S1049" s="164" t="str">
        <f t="shared" si="307"/>
        <v>-1402.23283244804i</v>
      </c>
      <c r="T1049" s="164" t="str">
        <f t="shared" si="316"/>
        <v>269.106859340365-54.1441816180295i</v>
      </c>
      <c r="U1049" s="164" t="str">
        <f t="shared" si="308"/>
        <v>-0.477787635382369+0.0961306618805742i</v>
      </c>
    </row>
    <row r="1050" spans="2:21" x14ac:dyDescent="0.2">
      <c r="B1050" s="164">
        <f t="shared" si="317"/>
        <v>6.0599999999998921</v>
      </c>
      <c r="C1050" s="164">
        <f t="shared" si="318"/>
        <v>1148153.6214966001</v>
      </c>
      <c r="D1050" s="164">
        <f t="shared" si="309"/>
        <v>1148.1536214966002</v>
      </c>
      <c r="E1050" s="164">
        <f t="shared" si="310"/>
        <v>-59.214125755550143</v>
      </c>
      <c r="F1050" s="164">
        <f t="shared" si="311"/>
        <v>-250.84574053459025</v>
      </c>
      <c r="G1050" s="164">
        <f t="shared" si="312"/>
        <v>-6.2468343410767249</v>
      </c>
      <c r="H1050" s="164">
        <f t="shared" si="313"/>
        <v>168.49768447326011</v>
      </c>
      <c r="I1050" s="164">
        <f t="shared" si="314"/>
        <v>-65.460960096626863</v>
      </c>
      <c r="J1050" s="164">
        <f t="shared" si="315"/>
        <v>-82.348056061330141</v>
      </c>
      <c r="K1050" s="164" t="str">
        <f t="shared" si="301"/>
        <v>1+0.332279694106632i</v>
      </c>
      <c r="L1050" s="164" t="str">
        <f t="shared" si="302"/>
        <v>1-0.111872628284688i</v>
      </c>
      <c r="M1050" s="164" t="str">
        <f t="shared" si="319"/>
        <v>1.03717300270534+0.220407065821944i</v>
      </c>
      <c r="N1050" s="164" t="str">
        <f t="shared" si="303"/>
        <v>1+2479.89301222789i</v>
      </c>
      <c r="O1050" s="164" t="str">
        <f t="shared" si="304"/>
        <v>-33.7828849624672+4.22814679739625i</v>
      </c>
      <c r="P1050" s="164" t="str">
        <f t="shared" si="320"/>
        <v>-10519.1345824992-83773.7122045237i</v>
      </c>
      <c r="Q1050" s="164" t="str">
        <f t="shared" si="305"/>
        <v>-0.000359183727549676+0.00103409254004392i</v>
      </c>
      <c r="R1050" s="164" t="str">
        <f t="shared" si="306"/>
        <v>280-0.420055032104869i</v>
      </c>
      <c r="S1050" s="164" t="str">
        <f t="shared" si="307"/>
        <v>-1386.18160594607i</v>
      </c>
      <c r="T1050" s="164" t="str">
        <f t="shared" si="316"/>
        <v>268.866862735353-54.7128971931054i</v>
      </c>
      <c r="U1050" s="164" t="str">
        <f t="shared" si="308"/>
        <v>-0.47736153174945+0.0971403918833199i</v>
      </c>
    </row>
    <row r="1051" spans="2:21" x14ac:dyDescent="0.2">
      <c r="B1051" s="164">
        <f t="shared" si="317"/>
        <v>6.064999999999892</v>
      </c>
      <c r="C1051" s="164">
        <f t="shared" si="318"/>
        <v>1161448.6138400547</v>
      </c>
      <c r="D1051" s="164">
        <f t="shared" si="309"/>
        <v>1161.4486138400548</v>
      </c>
      <c r="E1051" s="164">
        <f t="shared" si="310"/>
        <v>-59.507066110343217</v>
      </c>
      <c r="F1051" s="164">
        <f t="shared" si="311"/>
        <v>-250.806530745901</v>
      </c>
      <c r="G1051" s="164">
        <f t="shared" si="312"/>
        <v>-6.2507961263974767</v>
      </c>
      <c r="H1051" s="164">
        <f t="shared" si="313"/>
        <v>168.37000299826121</v>
      </c>
      <c r="I1051" s="164">
        <f t="shared" si="314"/>
        <v>-65.757862236740692</v>
      </c>
      <c r="J1051" s="164">
        <f t="shared" si="315"/>
        <v>-82.436527747639786</v>
      </c>
      <c r="K1051" s="164" t="str">
        <f t="shared" si="301"/>
        <v>1+0.336127311626032i</v>
      </c>
      <c r="L1051" s="164" t="str">
        <f t="shared" si="302"/>
        <v>1-0.113168052266845i</v>
      </c>
      <c r="M1051" s="164" t="str">
        <f t="shared" si="319"/>
        <v>1.03803887317041+0.222959259359187i</v>
      </c>
      <c r="N1051" s="164" t="str">
        <f t="shared" si="303"/>
        <v>1+2508.60881993242i</v>
      </c>
      <c r="O1051" s="164" t="str">
        <f t="shared" si="304"/>
        <v>-34.5930824334002+4.27710642984083i</v>
      </c>
      <c r="P1051" s="164" t="str">
        <f t="shared" si="320"/>
        <v>-10764.1799961218-86776.2345946471i</v>
      </c>
      <c r="Q1051" s="164" t="str">
        <f t="shared" si="305"/>
        <v>-0.00034795601430917+0.000999560398753927i</v>
      </c>
      <c r="R1051" s="164" t="str">
        <f t="shared" si="306"/>
        <v>280-0.415246701913489i</v>
      </c>
      <c r="S1051" s="164" t="str">
        <f t="shared" si="307"/>
        <v>-1370.31411631452i</v>
      </c>
      <c r="T1051" s="164" t="str">
        <f t="shared" si="316"/>
        <v>268.621718630546-55.2866974901374i</v>
      </c>
      <c r="U1051" s="164" t="str">
        <f t="shared" si="308"/>
        <v>-0.476926288952404+0.0981591495908441i</v>
      </c>
    </row>
    <row r="1052" spans="2:21" x14ac:dyDescent="0.2">
      <c r="B1052" s="164">
        <f t="shared" si="317"/>
        <v>6.0699999999998919</v>
      </c>
      <c r="C1052" s="164">
        <f t="shared" si="318"/>
        <v>1174897.5549392381</v>
      </c>
      <c r="D1052" s="164">
        <f t="shared" si="309"/>
        <v>1174.897554939238</v>
      </c>
      <c r="E1052" s="164">
        <f t="shared" si="310"/>
        <v>-59.799670994348695</v>
      </c>
      <c r="F1052" s="164">
        <f t="shared" si="311"/>
        <v>-250.76520339972853</v>
      </c>
      <c r="G1052" s="164">
        <f t="shared" si="312"/>
        <v>-6.2548464458555753</v>
      </c>
      <c r="H1052" s="164">
        <f t="shared" si="313"/>
        <v>168.24094038004861</v>
      </c>
      <c r="I1052" s="164">
        <f t="shared" si="314"/>
        <v>-66.054517440204265</v>
      </c>
      <c r="J1052" s="164">
        <f t="shared" si="315"/>
        <v>-82.524263019679921</v>
      </c>
      <c r="K1052" s="164" t="str">
        <f t="shared" si="301"/>
        <v>1+0.340019482456508i</v>
      </c>
      <c r="L1052" s="164" t="str">
        <f t="shared" si="302"/>
        <v>1-0.114478476551751i</v>
      </c>
      <c r="M1052" s="164" t="str">
        <f t="shared" si="319"/>
        <v>1.03892491234954+0.225541005904757i</v>
      </c>
      <c r="N1052" s="164" t="str">
        <f t="shared" si="303"/>
        <v>1+2537.6571410188i</v>
      </c>
      <c r="O1052" s="164" t="str">
        <f t="shared" si="304"/>
        <v>-35.4221518277696+4.32663298810989i</v>
      </c>
      <c r="P1052" s="164" t="str">
        <f t="shared" si="320"/>
        <v>-11014.9332506723-89884.9499030036i</v>
      </c>
      <c r="Q1052" s="164" t="str">
        <f t="shared" si="305"/>
        <v>-0.000337126535893563+0.000966205763018298i</v>
      </c>
      <c r="R1052" s="164" t="str">
        <f t="shared" si="306"/>
        <v>280-0.410493412222667i</v>
      </c>
      <c r="S1052" s="164" t="str">
        <f t="shared" si="307"/>
        <v>-1354.6282603348i</v>
      </c>
      <c r="T1052" s="164" t="str">
        <f t="shared" si="316"/>
        <v>268.371326723791-55.8655885303723i</v>
      </c>
      <c r="U1052" s="164" t="str">
        <f t="shared" si="308"/>
        <v>-0.476481728909079+0.099186945693611i</v>
      </c>
    </row>
    <row r="1053" spans="2:21" x14ac:dyDescent="0.2">
      <c r="B1053" s="164">
        <f t="shared" si="317"/>
        <v>6.0749999999998918</v>
      </c>
      <c r="C1053" s="164">
        <f t="shared" si="318"/>
        <v>1188502.2274367237</v>
      </c>
      <c r="D1053" s="164">
        <f t="shared" si="309"/>
        <v>1188.5022274367236</v>
      </c>
      <c r="E1053" s="164">
        <f t="shared" si="310"/>
        <v>-60.091938085511643</v>
      </c>
      <c r="F1053" s="164">
        <f t="shared" si="311"/>
        <v>-250.72177786968928</v>
      </c>
      <c r="G1053" s="164">
        <f t="shared" si="312"/>
        <v>-6.2589871930624117</v>
      </c>
      <c r="H1053" s="164">
        <f t="shared" si="313"/>
        <v>168.11048487045633</v>
      </c>
      <c r="I1053" s="164">
        <f t="shared" si="314"/>
        <v>-66.350925278574053</v>
      </c>
      <c r="J1053" s="164">
        <f t="shared" si="315"/>
        <v>-82.611292999232944</v>
      </c>
      <c r="K1053" s="164" t="str">
        <f t="shared" si="301"/>
        <v>1+0.343956722501088i</v>
      </c>
      <c r="L1053" s="164" t="str">
        <f t="shared" si="302"/>
        <v>1-0.115804074834725i</v>
      </c>
      <c r="M1053" s="164" t="str">
        <f t="shared" si="319"/>
        <v>1.03983159003242+0.228152647666363i</v>
      </c>
      <c r="N1053" s="164" t="str">
        <f t="shared" si="303"/>
        <v>1+2567.04182581054i</v>
      </c>
      <c r="O1053" s="164" t="str">
        <f t="shared" si="304"/>
        <v>-36.2705327291423+4.37673303689508i</v>
      </c>
      <c r="P1053" s="164" t="str">
        <f t="shared" si="320"/>
        <v>-11271.5272988456-93103.5978271015i</v>
      </c>
      <c r="Q1053" s="164" t="str">
        <f t="shared" si="305"/>
        <v>-0.000326679444872124+0.000933987963175398i</v>
      </c>
      <c r="R1053" s="164" t="str">
        <f t="shared" si="306"/>
        <v>280-0.405794532989004i</v>
      </c>
      <c r="S1053" s="164" t="str">
        <f t="shared" si="307"/>
        <v>-1339.12195886372i</v>
      </c>
      <c r="T1053" s="164" t="str">
        <f t="shared" si="316"/>
        <v>268.11558521462-56.4495748880628i</v>
      </c>
      <c r="U1053" s="164" t="str">
        <f t="shared" si="308"/>
        <v>-0.47602767087713+0.100223788313009i</v>
      </c>
    </row>
    <row r="1054" spans="2:21" x14ac:dyDescent="0.2">
      <c r="B1054" s="164">
        <f t="shared" si="317"/>
        <v>6.0799999999998917</v>
      </c>
      <c r="C1054" s="164">
        <f t="shared" si="318"/>
        <v>1202264.4346171145</v>
      </c>
      <c r="D1054" s="164">
        <f t="shared" si="309"/>
        <v>1202.2644346171144</v>
      </c>
      <c r="E1054" s="164">
        <f t="shared" si="310"/>
        <v>-60.383864946739251</v>
      </c>
      <c r="F1054" s="164">
        <f t="shared" si="311"/>
        <v>-250.67627353324801</v>
      </c>
      <c r="G1054" s="164">
        <f t="shared" si="312"/>
        <v>-6.2632202982738665</v>
      </c>
      <c r="H1054" s="164">
        <f t="shared" si="313"/>
        <v>167.97862470934317</v>
      </c>
      <c r="I1054" s="164">
        <f t="shared" si="314"/>
        <v>-66.647085245013116</v>
      </c>
      <c r="J1054" s="164">
        <f t="shared" si="315"/>
        <v>-82.697648823904842</v>
      </c>
      <c r="K1054" s="164" t="str">
        <f t="shared" si="301"/>
        <v>1+0.347939553636674i</v>
      </c>
      <c r="L1054" s="164" t="str">
        <f t="shared" si="302"/>
        <v>1-0.117145022822383i</v>
      </c>
      <c r="M1054" s="164" t="str">
        <f t="shared" si="319"/>
        <v>1.04075938695158+0.230794530814291i</v>
      </c>
      <c r="N1054" s="164" t="str">
        <f t="shared" si="303"/>
        <v>1+2596.76676921575i</v>
      </c>
      <c r="O1054" s="164" t="str">
        <f t="shared" si="304"/>
        <v>-37.1386749603018+4.42741321690359i</v>
      </c>
      <c r="P1054" s="164" t="str">
        <f t="shared" si="320"/>
        <v>-11534.0981902021-96436.0495763999i</v>
      </c>
      <c r="Q1054" s="164" t="str">
        <f t="shared" si="305"/>
        <v>-0.000316599584581126+0.000902867751930254i</v>
      </c>
      <c r="R1054" s="164" t="str">
        <f t="shared" si="306"/>
        <v>280-0.401149441381148i</v>
      </c>
      <c r="S1054" s="164" t="str">
        <f t="shared" si="307"/>
        <v>-1323.79315655779i</v>
      </c>
      <c r="T1054" s="164" t="str">
        <f t="shared" si="316"/>
        <v>267.854390803185-57.0386596347412i</v>
      </c>
      <c r="U1054" s="164" t="str">
        <f t="shared" si="308"/>
        <v>-0.475563931452128+0.101269682902412i</v>
      </c>
    </row>
    <row r="1055" spans="2:21" x14ac:dyDescent="0.2">
      <c r="B1055" s="164">
        <f t="shared" si="317"/>
        <v>6.0849999999998916</v>
      </c>
      <c r="C1055" s="164">
        <f t="shared" si="318"/>
        <v>1216186.0006460662</v>
      </c>
      <c r="D1055" s="164">
        <f t="shared" si="309"/>
        <v>1216.1860006460661</v>
      </c>
      <c r="E1055" s="164">
        <f t="shared" si="310"/>
        <v>-60.675449027004653</v>
      </c>
      <c r="F1055" s="164">
        <f t="shared" si="311"/>
        <v>-250.62870979349677</v>
      </c>
      <c r="G1055" s="164">
        <f t="shared" si="312"/>
        <v>-6.2675477289265169</v>
      </c>
      <c r="H1055" s="164">
        <f t="shared" si="313"/>
        <v>167.84534812823665</v>
      </c>
      <c r="I1055" s="164">
        <f t="shared" si="314"/>
        <v>-66.942996755931176</v>
      </c>
      <c r="J1055" s="164">
        <f t="shared" si="315"/>
        <v>-82.783361665260117</v>
      </c>
      <c r="K1055" s="164" t="str">
        <f t="shared" si="301"/>
        <v>1+0.351968503783219i</v>
      </c>
      <c r="L1055" s="164" t="str">
        <f t="shared" si="302"/>
        <v>1-0.11850149825593i</v>
      </c>
      <c r="M1055" s="164" t="str">
        <f t="shared" si="319"/>
        <v>1.04170879503721+0.233467005527289i</v>
      </c>
      <c r="N1055" s="164" t="str">
        <f t="shared" si="303"/>
        <v>1+2626.83591124351i</v>
      </c>
      <c r="O1055" s="164" t="str">
        <f t="shared" si="304"/>
        <v>-38.0270388217504+4.47868024573839i</v>
      </c>
      <c r="P1055" s="164" t="str">
        <f t="shared" si="320"/>
        <v>-11802.7851433043-99886.3124949793i</v>
      </c>
      <c r="Q1055" s="164" t="str">
        <f t="shared" si="305"/>
        <v>-0.000306872456836911+0.000872807253856574i</v>
      </c>
      <c r="R1055" s="164" t="str">
        <f t="shared" si="306"/>
        <v>280-0.396557521697235i</v>
      </c>
      <c r="S1055" s="164" t="str">
        <f t="shared" si="307"/>
        <v>-1308.63982160088i</v>
      </c>
      <c r="T1055" s="164" t="str">
        <f t="shared" si="316"/>
        <v>267.587638690383-57.6328442822374i</v>
      </c>
      <c r="U1055" s="164" t="str">
        <f t="shared" si="308"/>
        <v>-0.47509032456778+0.102324632146009i</v>
      </c>
    </row>
    <row r="1056" spans="2:21" x14ac:dyDescent="0.2">
      <c r="B1056" s="164">
        <f t="shared" si="317"/>
        <v>6.0899999999998915</v>
      </c>
      <c r="C1056" s="164">
        <f t="shared" si="318"/>
        <v>1230268.7708120761</v>
      </c>
      <c r="D1056" s="164">
        <f t="shared" si="309"/>
        <v>1230.2687708120761</v>
      </c>
      <c r="E1056" s="164">
        <f t="shared" si="310"/>
        <v>-60.966687662465631</v>
      </c>
      <c r="F1056" s="164">
        <f t="shared" si="311"/>
        <v>-250.57910610068413</v>
      </c>
      <c r="G1056" s="164">
        <f t="shared" si="312"/>
        <v>-6.2719714901728789</v>
      </c>
      <c r="H1056" s="164">
        <f t="shared" si="313"/>
        <v>167.71064335411111</v>
      </c>
      <c r="I1056" s="164">
        <f t="shared" si="314"/>
        <v>-67.238659152638505</v>
      </c>
      <c r="J1056" s="164">
        <f t="shared" si="315"/>
        <v>-82.868462746573016</v>
      </c>
      <c r="K1056" s="164" t="str">
        <f t="shared" si="301"/>
        <v>1+0.356044106973702i</v>
      </c>
      <c r="L1056" s="164" t="str">
        <f t="shared" si="302"/>
        <v>1-0.119873680934714i</v>
      </c>
      <c r="M1056" s="164" t="str">
        <f t="shared" si="319"/>
        <v>1.04268031767805+0.236170426038988i</v>
      </c>
      <c r="N1056" s="164" t="str">
        <f t="shared" si="303"/>
        <v>1+2657.25323752601i</v>
      </c>
      <c r="O1056" s="164" t="str">
        <f t="shared" si="304"/>
        <v>-38.936095335766+4.53054091878863i</v>
      </c>
      <c r="P1056" s="164" t="str">
        <f t="shared" si="320"/>
        <v>-12077.7306195309-103458.534846667i</v>
      </c>
      <c r="Q1056" s="164" t="str">
        <f t="shared" si="305"/>
        <v>-0.00029748419124837+0.000843769916722412i</v>
      </c>
      <c r="R1056" s="164" t="str">
        <f t="shared" si="306"/>
        <v>280-0.392018165283288i</v>
      </c>
      <c r="S1056" s="164" t="str">
        <f t="shared" si="307"/>
        <v>-1293.65994543485i</v>
      </c>
      <c r="T1056" s="164" t="str">
        <f t="shared" si="316"/>
        <v>267.315222579269-58.2321287244617i</v>
      </c>
      <c r="U1056" s="164" t="str">
        <f t="shared" si="308"/>
        <v>-0.474606661498439+0.103388635855441i</v>
      </c>
    </row>
    <row r="1057" spans="2:21" x14ac:dyDescent="0.2">
      <c r="B1057" s="164">
        <f t="shared" si="317"/>
        <v>6.0949999999998914</v>
      </c>
      <c r="C1057" s="164">
        <f t="shared" si="318"/>
        <v>1244514.611771076</v>
      </c>
      <c r="D1057" s="164">
        <f t="shared" si="309"/>
        <v>1244.514611771076</v>
      </c>
      <c r="E1057" s="164">
        <f t="shared" si="310"/>
        <v>-61.257578077604236</v>
      </c>
      <c r="F1057" s="164">
        <f t="shared" si="311"/>
        <v>-250.5274819734947</v>
      </c>
      <c r="G1057" s="164">
        <f t="shared" si="312"/>
        <v>-6.2764936254166539</v>
      </c>
      <c r="H1057" s="164">
        <f t="shared" si="313"/>
        <v>167.5744986133046</v>
      </c>
      <c r="I1057" s="164">
        <f t="shared" si="314"/>
        <v>-67.534071703020885</v>
      </c>
      <c r="J1057" s="164">
        <f t="shared" si="315"/>
        <v>-82.952983360190103</v>
      </c>
      <c r="K1057" s="164" t="str">
        <f t="shared" si="301"/>
        <v>1+0.36016690342491i</v>
      </c>
      <c r="L1057" s="164" t="str">
        <f t="shared" si="302"/>
        <v>1-0.121261752740063i</v>
      </c>
      <c r="M1057" s="164" t="str">
        <f t="shared" si="319"/>
        <v>1.04367446998827+0.238905150684847i</v>
      </c>
      <c r="N1057" s="164" t="str">
        <f t="shared" si="303"/>
        <v>1+2688.02277984691i</v>
      </c>
      <c r="O1057" s="164" t="str">
        <f t="shared" si="304"/>
        <v>-39.8663264961455+4.58300211013034i</v>
      </c>
      <c r="P1057" s="164" t="str">
        <f t="shared" si="320"/>
        <v>-12359.080398613-107157.010768343i</v>
      </c>
      <c r="Q1057" s="164" t="str">
        <f t="shared" si="305"/>
        <v>-0.000288421516045098+0.000815720464572288i</v>
      </c>
      <c r="R1057" s="164" t="str">
        <f t="shared" si="306"/>
        <v>280-0.38753077045253i</v>
      </c>
      <c r="S1057" s="164" t="str">
        <f t="shared" si="307"/>
        <v>-1278.85154249335i</v>
      </c>
      <c r="T1057" s="164" t="str">
        <f t="shared" si="316"/>
        <v>267.03703467778-58.8365111779338i</v>
      </c>
      <c r="U1057" s="164" t="str">
        <f t="shared" si="308"/>
        <v>-0.474112750863942+0.104461690864216i</v>
      </c>
    </row>
    <row r="1058" spans="2:21" x14ac:dyDescent="0.2">
      <c r="B1058" s="164">
        <f t="shared" si="317"/>
        <v>6.0999999999998913</v>
      </c>
      <c r="C1058" s="164">
        <f t="shared" si="318"/>
        <v>1258925.4117938546</v>
      </c>
      <c r="D1058" s="164">
        <f t="shared" si="309"/>
        <v>1258.9254117938547</v>
      </c>
      <c r="E1058" s="164">
        <f t="shared" si="310"/>
        <v>-61.548117386386416</v>
      </c>
      <c r="F1058" s="164">
        <f t="shared" si="311"/>
        <v>-250.47385702009109</v>
      </c>
      <c r="G1058" s="164">
        <f t="shared" si="312"/>
        <v>-6.2811162168461312</v>
      </c>
      <c r="H1058" s="164">
        <f t="shared" si="313"/>
        <v>167.43690213557639</v>
      </c>
      <c r="I1058" s="164">
        <f t="shared" si="314"/>
        <v>-67.829233603232552</v>
      </c>
      <c r="J1058" s="164">
        <f t="shared" si="315"/>
        <v>-83.036954884514699</v>
      </c>
      <c r="K1058" s="164" t="str">
        <f t="shared" si="301"/>
        <v>1+0.364337439609048i</v>
      </c>
      <c r="L1058" s="164" t="str">
        <f t="shared" si="302"/>
        <v>1-0.122665897659392i</v>
      </c>
      <c r="M1058" s="164" t="str">
        <f t="shared" si="319"/>
        <v>1.04469177908057+0.241671541949656i</v>
      </c>
      <c r="N1058" s="164" t="str">
        <f t="shared" si="303"/>
        <v>1+2719.14861667572i</v>
      </c>
      <c r="O1058" s="164" t="str">
        <f t="shared" si="304"/>
        <v>-40.818225523763+4.63607077343762i</v>
      </c>
      <c r="P1058" s="164" t="str">
        <f t="shared" si="320"/>
        <v>-12646.9836559274-110986.185397324i</v>
      </c>
      <c r="Q1058" s="164" t="str">
        <f t="shared" si="305"/>
        <v>-0.00027967173034219+0.000788624852501867i</v>
      </c>
      <c r="R1058" s="164" t="str">
        <f t="shared" si="306"/>
        <v>280-0.383094742405637i</v>
      </c>
      <c r="S1058" s="164" t="str">
        <f t="shared" si="307"/>
        <v>-1264.2126499386i</v>
      </c>
      <c r="T1058" s="164" t="str">
        <f t="shared" si="316"/>
        <v>266.752965702882-59.4459881210844i</v>
      </c>
      <c r="U1058" s="164" t="str">
        <f t="shared" si="308"/>
        <v>-0.473608398636969+0.105543790919941i</v>
      </c>
    </row>
    <row r="1059" spans="2:21" x14ac:dyDescent="0.2">
      <c r="B1059" s="164">
        <f t="shared" si="317"/>
        <v>6.1049999999998912</v>
      </c>
      <c r="C1059" s="164">
        <f t="shared" si="318"/>
        <v>1273503.0810163454</v>
      </c>
      <c r="D1059" s="164">
        <f t="shared" si="309"/>
        <v>1273.5030810163455</v>
      </c>
      <c r="E1059" s="164">
        <f t="shared" si="310"/>
        <v>-61.838302593443792</v>
      </c>
      <c r="F1059" s="164">
        <f t="shared" si="311"/>
        <v>-250.41825095891875</v>
      </c>
      <c r="G1059" s="164">
        <f t="shared" si="312"/>
        <v>-6.2858413859659965</v>
      </c>
      <c r="H1059" s="164">
        <f t="shared" si="313"/>
        <v>167.29784215831</v>
      </c>
      <c r="I1059" s="164">
        <f t="shared" si="314"/>
        <v>-68.124143979409794</v>
      </c>
      <c r="J1059" s="164">
        <f t="shared" si="315"/>
        <v>-83.120408800608743</v>
      </c>
      <c r="K1059" s="164" t="str">
        <f t="shared" si="301"/>
        <v>1+0.36855626832617i</v>
      </c>
      <c r="L1059" s="164" t="str">
        <f t="shared" si="302"/>
        <v>1-0.124086301810588i</v>
      </c>
      <c r="M1059" s="164" t="str">
        <f t="shared" si="319"/>
        <v>1.04573278434571+0.244469966515582i</v>
      </c>
      <c r="N1059" s="164" t="str">
        <f t="shared" si="303"/>
        <v>1+2750.63487370838i</v>
      </c>
      <c r="O1059" s="164" t="str">
        <f t="shared" si="304"/>
        <v>-41.7922971280828+4.68975394290429i</v>
      </c>
      <c r="P1059" s="164" t="str">
        <f t="shared" si="320"/>
        <v>-12941.593041592-114950.660178944i</v>
      </c>
      <c r="Q1059" s="164" t="str">
        <f t="shared" si="305"/>
        <v>-0.000271222677767019+0.00076245022306321i</v>
      </c>
      <c r="R1059" s="164" t="str">
        <f t="shared" si="306"/>
        <v>280-0.378709493151894i</v>
      </c>
      <c r="S1059" s="164" t="str">
        <f t="shared" si="307"/>
        <v>-1249.74132740125i</v>
      </c>
      <c r="T1059" s="164" t="str">
        <f t="shared" si="316"/>
        <v>266.462904886181-60.0605542323166i</v>
      </c>
      <c r="U1059" s="164" t="str">
        <f t="shared" si="308"/>
        <v>-0.473093408153009+0.106634926574348i</v>
      </c>
    </row>
    <row r="1060" spans="2:21" x14ac:dyDescent="0.2">
      <c r="B1060" s="164">
        <f t="shared" si="317"/>
        <v>6.1099999999998911</v>
      </c>
      <c r="C1060" s="164">
        <f t="shared" si="318"/>
        <v>1288249.5516928115</v>
      </c>
      <c r="D1060" s="164">
        <f t="shared" si="309"/>
        <v>1288.2495516928116</v>
      </c>
      <c r="E1060" s="164">
        <f t="shared" si="310"/>
        <v>-62.128130595281725</v>
      </c>
      <c r="F1060" s="164">
        <f t="shared" si="311"/>
        <v>-250.36068363927973</v>
      </c>
      <c r="G1060" s="164">
        <f t="shared" si="312"/>
        <v>-6.2906712941274723</v>
      </c>
      <c r="H1060" s="164">
        <f t="shared" si="313"/>
        <v>167.15730693086215</v>
      </c>
      <c r="I1060" s="164">
        <f t="shared" si="314"/>
        <v>-68.418801889409195</v>
      </c>
      <c r="J1060" s="164">
        <f t="shared" si="315"/>
        <v>-83.203376708417579</v>
      </c>
      <c r="K1060" s="164" t="str">
        <f t="shared" si="301"/>
        <v>1+0.372823948777451i</v>
      </c>
      <c r="L1060" s="164" t="str">
        <f t="shared" si="302"/>
        <v>1-0.125523153466684i</v>
      </c>
      <c r="M1060" s="164" t="str">
        <f t="shared" si="319"/>
        <v>1.04679803773845+0.247300795310767i</v>
      </c>
      <c r="N1060" s="164" t="str">
        <f t="shared" si="303"/>
        <v>1+2782.48572441416i</v>
      </c>
      <c r="O1060" s="164" t="str">
        <f t="shared" si="304"/>
        <v>-42.7890577747628+4.74405873417632i</v>
      </c>
      <c r="P1060" s="164" t="str">
        <f t="shared" si="320"/>
        <v>-13243.0647614027-119055.198360676i</v>
      </c>
      <c r="Q1060" s="164" t="str">
        <f t="shared" si="305"/>
        <v>-0.000263062721377304+0.000737164864240726i</v>
      </c>
      <c r="R1060" s="164" t="str">
        <f t="shared" si="306"/>
        <v>280-0.374374441431267i</v>
      </c>
      <c r="S1060" s="164" t="str">
        <f t="shared" si="307"/>
        <v>-1235.43565672318i</v>
      </c>
      <c r="T1060" s="164" t="str">
        <f t="shared" si="316"/>
        <v>266.166739981059-60.6802023268396i</v>
      </c>
      <c r="U1060" s="164" t="str">
        <f t="shared" si="308"/>
        <v>-0.472567580123027+0.107735085071151i</v>
      </c>
    </row>
    <row r="1061" spans="2:21" x14ac:dyDescent="0.2">
      <c r="B1061" s="164">
        <f t="shared" si="317"/>
        <v>6.114999999999891</v>
      </c>
      <c r="C1061" s="164">
        <f t="shared" si="318"/>
        <v>1303166.7784519733</v>
      </c>
      <c r="D1061" s="164">
        <f t="shared" si="309"/>
        <v>1303.1667784519734</v>
      </c>
      <c r="E1061" s="164">
        <f t="shared" si="310"/>
        <v>-62.417598181513071</v>
      </c>
      <c r="F1061" s="164">
        <f t="shared" si="311"/>
        <v>-250.30117506167522</v>
      </c>
      <c r="G1061" s="164">
        <f t="shared" si="312"/>
        <v>-6.2956081430545368</v>
      </c>
      <c r="H1061" s="164">
        <f t="shared" si="313"/>
        <v>167.01528471906167</v>
      </c>
      <c r="I1061" s="164">
        <f t="shared" si="314"/>
        <v>-68.713206324567608</v>
      </c>
      <c r="J1061" s="164">
        <f t="shared" si="315"/>
        <v>-83.285890342613556</v>
      </c>
      <c r="K1061" s="164" t="str">
        <f t="shared" si="301"/>
        <v>1+0.377141046639314i</v>
      </c>
      <c r="L1061" s="164" t="str">
        <f t="shared" si="302"/>
        <v>1-0.126976643080809i</v>
      </c>
      <c r="M1061" s="164" t="str">
        <f t="shared" si="319"/>
        <v>1.04788810407024+0.250164403558505i</v>
      </c>
      <c r="N1061" s="164" t="str">
        <f t="shared" si="303"/>
        <v>1+2814.70539058884i</v>
      </c>
      <c r="O1061" s="164" t="str">
        <f t="shared" si="304"/>
        <v>-43.8090359594919+4.79899234529499i</v>
      </c>
      <c r="P1061" s="164" t="str">
        <f t="shared" si="320"/>
        <v>-13551.5586596559-123304.730679337i</v>
      </c>
      <c r="Q1061" s="164" t="str">
        <f t="shared" si="305"/>
        <v>-0.000255180719803852+0.000712738168940569i</v>
      </c>
      <c r="R1061" s="164" t="str">
        <f t="shared" si="306"/>
        <v>280-0.370089012637342i</v>
      </c>
      <c r="S1061" s="164" t="str">
        <f t="shared" si="307"/>
        <v>-1221.29374170323i</v>
      </c>
      <c r="T1061" s="164" t="str">
        <f t="shared" si="316"/>
        <v>265.864357271456-61.3049232923009i</v>
      </c>
      <c r="U1061" s="164" t="str">
        <f t="shared" si="308"/>
        <v>-0.472030712649058+0.108844250231761i</v>
      </c>
    </row>
    <row r="1062" spans="2:21" x14ac:dyDescent="0.2">
      <c r="B1062" s="164">
        <f t="shared" si="317"/>
        <v>6.1199999999998909</v>
      </c>
      <c r="C1062" s="164">
        <f t="shared" si="318"/>
        <v>1318256.7385560772</v>
      </c>
      <c r="D1062" s="164">
        <f t="shared" si="309"/>
        <v>1318.2567385560772</v>
      </c>
      <c r="E1062" s="164">
        <f t="shared" si="310"/>
        <v>-62.706702036120788</v>
      </c>
      <c r="F1062" s="164">
        <f t="shared" si="311"/>
        <v>-250.2397453979205</v>
      </c>
      <c r="G1062" s="164">
        <f t="shared" si="312"/>
        <v>-6.3006541753674679</v>
      </c>
      <c r="H1062" s="164">
        <f t="shared" si="313"/>
        <v>166.87176380986193</v>
      </c>
      <c r="I1062" s="164">
        <f t="shared" si="314"/>
        <v>-69.007356211488258</v>
      </c>
      <c r="J1062" s="164">
        <f t="shared" si="315"/>
        <v>-83.367981588058569</v>
      </c>
      <c r="K1062" s="164" t="str">
        <f t="shared" ref="K1062:K1125" si="321">COMPLEX(1,2*PI()*C1062*esr*Cout)</f>
        <v>1+0.381508134138404i</v>
      </c>
      <c r="L1062" s="164" t="str">
        <f t="shared" ref="L1062:L1125" si="322">COMPLEX(1,-2*PI()*C1062*(1-Dmax)^2*Lout*10^-6/Req)</f>
        <v>1-0.128446963311439i</v>
      </c>
      <c r="M1062" s="164" t="str">
        <f t="shared" si="319"/>
        <v>1.04900356130869+0.253061170826965i</v>
      </c>
      <c r="N1062" s="164" t="str">
        <f t="shared" ref="N1062:N1125" si="323">COMPLEX(1,2*PI()*C1062*(Rd+Rs+esr)*Req*Cout/(Req+Rd+Rs))</f>
        <v>1+2847.29814291425i</v>
      </c>
      <c r="O1062" s="164" t="str">
        <f t="shared" ref="O1062:O1125" si="324">IMSUM(COMPLEX(1,2*PI()*C1062/(Qd*ws)),IMPRODUCT(COMPLEX(0,2*PI()*C1062/ws),COMPLEX(0,2*PI()*C1062/ws)))</f>
        <v>-44.8527724882043+4.85456205765093i</v>
      </c>
      <c r="P1062" s="164" t="str">
        <f t="shared" si="320"/>
        <v>-13867.2383038997-127704.361248162i</v>
      </c>
      <c r="Q1062" s="164" t="str">
        <f t="shared" ref="Q1062:Q1125" si="325">IMPRODUCT(Ap,IMDIV(M1062,P1062))</f>
        <v>-0.000247566004554811+0.000689140595937962i</v>
      </c>
      <c r="R1062" s="164" t="str">
        <f t="shared" ref="R1062:R1125" si="326">IMSUM(Rz*10^3,IMDIV(1,COMPLEX(0,(2*PI()*C1062*Cz*10^-9))))</f>
        <v>280-0.365852638741175i</v>
      </c>
      <c r="S1062" s="164" t="str">
        <f t="shared" ref="S1062:S1125" si="327">IMDIV(1,COMPLEX(0,(2*PI()*C1062*Cp*10^-12)))</f>
        <v>-1207.31370784588i</v>
      </c>
      <c r="T1062" s="164" t="str">
        <f t="shared" si="316"/>
        <v>265.55564158232-61.9347060232092i</v>
      </c>
      <c r="U1062" s="164" t="str">
        <f t="shared" ref="U1062:U1125" si="328">IMPRODUCT(-Rs*g/(Rs+Rd),T1062)</f>
        <v>-0.471482601242759+0.109962402338857i</v>
      </c>
    </row>
    <row r="1063" spans="2:21" x14ac:dyDescent="0.2">
      <c r="B1063" s="164">
        <f t="shared" si="317"/>
        <v>6.1249999999998908</v>
      </c>
      <c r="C1063" s="164">
        <f t="shared" si="318"/>
        <v>1333521.4321629901</v>
      </c>
      <c r="D1063" s="164">
        <f t="shared" ref="D1063:D1126" si="329">C1063/1000</f>
        <v>1333.5214321629901</v>
      </c>
      <c r="E1063" s="164">
        <f t="shared" ref="E1063:E1126" si="330">20*LOG(IMABS(Q1063))</f>
        <v>-62.995438738752242</v>
      </c>
      <c r="F1063" s="164">
        <f t="shared" ref="F1063:F1126" si="331">IF(180/PI()*IMARGUMENT(Q1063)&gt;0,180/PI()*IMARGUMENT(Q1063)-360,180/PI()*IMARGUMENT(Q1063))</f>
        <v>-250.17641501102884</v>
      </c>
      <c r="G1063" s="164">
        <f t="shared" ref="G1063:G1126" si="332">20*LOG(IMABS(U1063))</f>
        <v>-6.3058116751024116</v>
      </c>
      <c r="H1063" s="164">
        <f t="shared" ref="H1063:H1126" si="333">180/PI()*IMARGUMENT(U1063)</f>
        <v>166.72673251614896</v>
      </c>
      <c r="I1063" s="164">
        <f t="shared" ref="I1063:I1126" si="334">E1063+G1063</f>
        <v>-69.30125041385466</v>
      </c>
      <c r="J1063" s="164">
        <f t="shared" ref="J1063:J1126" si="335">F1063+H1063</f>
        <v>-83.44968249487988</v>
      </c>
      <c r="K1063" s="164" t="str">
        <f t="shared" si="321"/>
        <v>1+0.385925790127439i</v>
      </c>
      <c r="L1063" s="164" t="str">
        <f t="shared" si="322"/>
        <v>1-0.129934309047927i</v>
      </c>
      <c r="M1063" s="164" t="str">
        <f t="shared" si="319"/>
        <v>1.05014500088398+0.255991481079512i</v>
      </c>
      <c r="N1063" s="164" t="str">
        <f t="shared" si="323"/>
        <v>1+2880.26830152442i</v>
      </c>
      <c r="O1063" s="164" t="str">
        <f t="shared" si="324"/>
        <v>-45.9208207638232+4.91077523694934i</v>
      </c>
      <c r="P1063" s="164" t="str">
        <f t="shared" si="320"/>
        <v>-14190.27107166-132259.373650787i</v>
      </c>
      <c r="Q1063" s="164" t="str">
        <f t="shared" si="325"/>
        <v>-0.000240208358421802+0.000666343632229028i</v>
      </c>
      <c r="R1063" s="164" t="str">
        <f t="shared" si="326"/>
        <v>280-0.361664758215996i</v>
      </c>
      <c r="S1063" s="164" t="str">
        <f t="shared" si="327"/>
        <v>-1193.49370211279i</v>
      </c>
      <c r="T1063" s="164" t="str">
        <f t="shared" ref="T1063:T1126" si="336">IMDIV(IMPRODUCT(R1063,S1063),IMSUM(R1063,S1063))</f>
        <v>265.24047629182-62.5695373541739i</v>
      </c>
      <c r="U1063" s="164" t="str">
        <f t="shared" si="328"/>
        <v>-0.470923038847094+0.111089518017854i</v>
      </c>
    </row>
    <row r="1064" spans="2:21" x14ac:dyDescent="0.2">
      <c r="B1064" s="164">
        <f t="shared" ref="B1064:B1127" si="337">B1063+0.005</f>
        <v>6.1299999999998906</v>
      </c>
      <c r="C1064" s="164">
        <f t="shared" ref="C1064:C1127" si="338">10^B1064</f>
        <v>1348962.8825913158</v>
      </c>
      <c r="D1064" s="164">
        <f t="shared" si="329"/>
        <v>1348.9628825913157</v>
      </c>
      <c r="E1064" s="164">
        <f t="shared" si="330"/>
        <v>-63.283804766045179</v>
      </c>
      <c r="F1064" s="164">
        <f t="shared" si="331"/>
        <v>-250.11120447486738</v>
      </c>
      <c r="G1064" s="164">
        <f t="shared" si="332"/>
        <v>-6.311082968225521</v>
      </c>
      <c r="H1064" s="164">
        <f t="shared" si="333"/>
        <v>166.58017918170614</v>
      </c>
      <c r="I1064" s="164">
        <f t="shared" si="334"/>
        <v>-69.594887734270699</v>
      </c>
      <c r="J1064" s="164">
        <f t="shared" si="335"/>
        <v>-83.531025293161235</v>
      </c>
      <c r="K1064" s="164" t="str">
        <f t="shared" si="321"/>
        <v>1+0.390394600161935i</v>
      </c>
      <c r="L1064" s="164" t="str">
        <f t="shared" si="322"/>
        <v>1-0.131438877436339i</v>
      </c>
      <c r="M1064" s="164" t="str">
        <f t="shared" ref="M1064:M1127" si="339">IMPRODUCT(K1064,L1064)</f>
        <v>1.05131302800249+0.258955722725596i</v>
      </c>
      <c r="N1064" s="164" t="str">
        <f t="shared" si="323"/>
        <v>1+2913.62023657816i</v>
      </c>
      <c r="O1064" s="164" t="str">
        <f t="shared" si="324"/>
        <v>-47.0137470796817+4.96763933418624i</v>
      </c>
      <c r="P1064" s="164" t="str">
        <f t="shared" ref="P1064:P1127" si="340">IMPRODUCT(N1064,O1064)</f>
        <v>-14520.8282391864-136975.237249394i</v>
      </c>
      <c r="Q1064" s="164" t="str">
        <f t="shared" si="325"/>
        <v>-0.000233097994931509+0.00064431975673588i</v>
      </c>
      <c r="R1064" s="164" t="str">
        <f t="shared" si="326"/>
        <v>280-0.357524815962777i</v>
      </c>
      <c r="S1064" s="164" t="str">
        <f t="shared" si="327"/>
        <v>-1179.83189267716i</v>
      </c>
      <c r="T1064" s="164" t="str">
        <f t="shared" si="336"/>
        <v>264.918743345426-63.2094019919905i</v>
      </c>
      <c r="U1064" s="164" t="str">
        <f t="shared" si="328"/>
        <v>-0.470351815861329+0.112225570116327i</v>
      </c>
    </row>
    <row r="1065" spans="2:21" x14ac:dyDescent="0.2">
      <c r="B1065" s="164">
        <f t="shared" si="337"/>
        <v>6.1349999999998905</v>
      </c>
      <c r="C1065" s="164">
        <f t="shared" si="338"/>
        <v>1364583.1365885828</v>
      </c>
      <c r="D1065" s="164">
        <f t="shared" si="329"/>
        <v>1364.5831365885829</v>
      </c>
      <c r="E1065" s="164">
        <f t="shared" si="330"/>
        <v>-63.571796492988327</v>
      </c>
      <c r="F1065" s="164">
        <f t="shared" si="331"/>
        <v>-250.04413459357832</v>
      </c>
      <c r="G1065" s="164">
        <f t="shared" si="332"/>
        <v>-6.3164704231427464</v>
      </c>
      <c r="H1065" s="164">
        <f t="shared" si="333"/>
        <v>166.43209218634308</v>
      </c>
      <c r="I1065" s="164">
        <f t="shared" si="334"/>
        <v>-69.888266916131073</v>
      </c>
      <c r="J1065" s="164">
        <f t="shared" si="335"/>
        <v>-83.612042407235236</v>
      </c>
      <c r="K1065" s="164" t="str">
        <f t="shared" si="321"/>
        <v>1+0.394915156577822i</v>
      </c>
      <c r="L1065" s="164" t="str">
        <f t="shared" si="322"/>
        <v>1-0.132960867905585i</v>
      </c>
      <c r="M1065" s="164" t="str">
        <f t="shared" si="339"/>
        <v>1.05250826196766+0.261954288672237i</v>
      </c>
      <c r="N1065" s="164" t="str">
        <f t="shared" si="323"/>
        <v>1+2947.35836883833i</v>
      </c>
      <c r="O1065" s="164" t="str">
        <f t="shared" si="324"/>
        <v>-48.1321309197787+5.02516188663612i</v>
      </c>
      <c r="P1065" s="164" t="str">
        <f t="shared" si="340"/>
        <v>-14859.0850722642-141857.613714545i</v>
      </c>
      <c r="Q1065" s="164" t="str">
        <f t="shared" si="325"/>
        <v>-0.000226225538789374+0.000623042405315365i</v>
      </c>
      <c r="R1065" s="164" t="str">
        <f t="shared" si="326"/>
        <v>280-0.353432263236655i</v>
      </c>
      <c r="S1065" s="164" t="str">
        <f t="shared" si="327"/>
        <v>-1166.32646868096i</v>
      </c>
      <c r="T1065" s="164" t="str">
        <f t="shared" si="336"/>
        <v>264.590323271879-63.854282446568i</v>
      </c>
      <c r="U1065" s="164" t="str">
        <f t="shared" si="328"/>
        <v>-0.469768720169392+0.113370527581374i</v>
      </c>
    </row>
    <row r="1066" spans="2:21" x14ac:dyDescent="0.2">
      <c r="B1066" s="164">
        <f t="shared" si="337"/>
        <v>6.1399999999998904</v>
      </c>
      <c r="C1066" s="164">
        <f t="shared" si="338"/>
        <v>1380384.2646025391</v>
      </c>
      <c r="D1066" s="164">
        <f t="shared" si="329"/>
        <v>1380.3842646025391</v>
      </c>
      <c r="E1066" s="164">
        <f t="shared" si="330"/>
        <v>-63.859410194319736</v>
      </c>
      <c r="F1066" s="164">
        <f t="shared" si="331"/>
        <v>-249.97522642076507</v>
      </c>
      <c r="G1066" s="164">
        <f t="shared" si="332"/>
        <v>-6.3219764512023229</v>
      </c>
      <c r="H1066" s="164">
        <f t="shared" si="333"/>
        <v>166.28245995118542</v>
      </c>
      <c r="I1066" s="164">
        <f t="shared" si="334"/>
        <v>-70.181386645522053</v>
      </c>
      <c r="J1066" s="164">
        <f t="shared" si="335"/>
        <v>-83.692766469579652</v>
      </c>
      <c r="K1066" s="164" t="str">
        <f t="shared" si="321"/>
        <v>1+0.399488058569955i</v>
      </c>
      <c r="L1066" s="164" t="str">
        <f t="shared" si="322"/>
        <v>1-0.134500482193854i</v>
      </c>
      <c r="M1066" s="164" t="str">
        <f t="shared" si="339"/>
        <v>1.05373133650835+0.264987576376101i</v>
      </c>
      <c r="N1066" s="164" t="str">
        <f t="shared" si="323"/>
        <v>1+2981.48717025782i</v>
      </c>
      <c r="O1066" s="164" t="str">
        <f t="shared" si="324"/>
        <v>-49.2765652660302+5.08335051885101i</v>
      </c>
      <c r="P1066" s="164" t="str">
        <f t="shared" si="340"/>
        <v>-15205.2209191438-146912.363784522i</v>
      </c>
      <c r="Q1066" s="164" t="str">
        <f t="shared" si="325"/>
        <v>-0.000219582007264834+0.000602485937023705i</v>
      </c>
      <c r="R1066" s="164" t="str">
        <f t="shared" si="326"/>
        <v>280-0.349386557574201i</v>
      </c>
      <c r="S1066" s="164" t="str">
        <f t="shared" si="327"/>
        <v>-1152.97563999487i</v>
      </c>
      <c r="T1066" s="164" t="str">
        <f t="shared" si="336"/>
        <v>264.255095201208-64.5041589607614i</v>
      </c>
      <c r="U1066" s="164" t="str">
        <f t="shared" si="328"/>
        <v>-0.469173537171856+0.114524355335033i</v>
      </c>
    </row>
    <row r="1067" spans="2:21" x14ac:dyDescent="0.2">
      <c r="B1067" s="164">
        <f t="shared" si="337"/>
        <v>6.1449999999998903</v>
      </c>
      <c r="C1067" s="164">
        <f t="shared" si="338"/>
        <v>1396368.3610555877</v>
      </c>
      <c r="D1067" s="164">
        <f t="shared" si="329"/>
        <v>1396.3683610555877</v>
      </c>
      <c r="E1067" s="164">
        <f t="shared" si="330"/>
        <v>-64.14664204596157</v>
      </c>
      <c r="F1067" s="164">
        <f t="shared" si="331"/>
        <v>-249.90450127843741</v>
      </c>
      <c r="G1067" s="164">
        <f t="shared" si="332"/>
        <v>-6.3276035071919541</v>
      </c>
      <c r="H1067" s="164">
        <f t="shared" si="333"/>
        <v>166.13127094413247</v>
      </c>
      <c r="I1067" s="164">
        <f t="shared" si="334"/>
        <v>-70.474245553153523</v>
      </c>
      <c r="J1067" s="164">
        <f t="shared" si="335"/>
        <v>-83.773230334304941</v>
      </c>
      <c r="K1067" s="164" t="str">
        <f t="shared" si="321"/>
        <v>1+0.404113912271541i</v>
      </c>
      <c r="L1067" s="164" t="str">
        <f t="shared" si="322"/>
        <v>1-0.136057924375352i</v>
      </c>
      <c r="M1067" s="164" t="str">
        <f t="shared" si="339"/>
        <v>1.05498290011487+0.268055987896189i</v>
      </c>
      <c r="N1067" s="164" t="str">
        <f t="shared" si="323"/>
        <v>1+3016.01116457229i</v>
      </c>
      <c r="O1067" s="164" t="str">
        <f t="shared" si="324"/>
        <v>-50.4476569126745+5.14221294367107i</v>
      </c>
      <c r="P1067" s="164" t="str">
        <f t="shared" si="340"/>
        <v>-15559.4193056328-152145.554262195i</v>
      </c>
      <c r="Q1067" s="164" t="str">
        <f t="shared" si="325"/>
        <v>-0.000213158792470402+0.00058262560159132i</v>
      </c>
      <c r="R1067" s="164" t="str">
        <f t="shared" si="326"/>
        <v>280-0.345387162721512i</v>
      </c>
      <c r="S1067" s="164" t="str">
        <f t="shared" si="327"/>
        <v>-1139.77763698099i</v>
      </c>
      <c r="T1067" s="164" t="str">
        <f t="shared" si="336"/>
        <v>263.912936884786-65.1590094390957i</v>
      </c>
      <c r="U1067" s="164" t="str">
        <f t="shared" si="328"/>
        <v>-0.46856604982155+0.115687014147741i</v>
      </c>
    </row>
    <row r="1068" spans="2:21" x14ac:dyDescent="0.2">
      <c r="B1068" s="164">
        <f t="shared" si="337"/>
        <v>6.1499999999998902</v>
      </c>
      <c r="C1068" s="164">
        <f t="shared" si="338"/>
        <v>1412537.5446224003</v>
      </c>
      <c r="D1068" s="164">
        <f t="shared" si="329"/>
        <v>1412.5375446224002</v>
      </c>
      <c r="E1068" s="164">
        <f t="shared" si="330"/>
        <v>-64.433488126496528</v>
      </c>
      <c r="F1068" s="164">
        <f t="shared" si="331"/>
        <v>-249.83198077571029</v>
      </c>
      <c r="G1068" s="164">
        <f t="shared" si="332"/>
        <v>-6.3333540898268081</v>
      </c>
      <c r="H1068" s="164">
        <f t="shared" si="333"/>
        <v>165.97851368548348</v>
      </c>
      <c r="I1068" s="164">
        <f t="shared" si="334"/>
        <v>-70.76684221632334</v>
      </c>
      <c r="J1068" s="164">
        <f t="shared" si="335"/>
        <v>-83.853467090226815</v>
      </c>
      <c r="K1068" s="164" t="str">
        <f t="shared" si="321"/>
        <v>1+0.408793330834478i</v>
      </c>
      <c r="L1068" s="164" t="str">
        <f t="shared" si="322"/>
        <v>1-0.137633400887353i</v>
      </c>
      <c r="M1068" s="164" t="str">
        <f t="shared" si="339"/>
        <v>1.05626361638282+0.271159929947125i</v>
      </c>
      <c r="N1068" s="164" t="str">
        <f t="shared" si="323"/>
        <v>1+3050.9349278998i</v>
      </c>
      <c r="O1068" s="164" t="str">
        <f t="shared" si="324"/>
        <v>-51.6460267880044+5.20175696324697i</v>
      </c>
      <c r="P1068" s="164" t="str">
        <f t="shared" si="340"/>
        <v>-15921.8680324042-157563.465257808i</v>
      </c>
      <c r="Q1068" s="164" t="str">
        <f t="shared" si="325"/>
        <v>-0.00020694764448928+0.000563437508063374i</v>
      </c>
      <c r="R1068" s="164" t="str">
        <f t="shared" si="326"/>
        <v>280-0.34143354856313i</v>
      </c>
      <c r="S1068" s="164" t="str">
        <f t="shared" si="327"/>
        <v>-1126.73071025833i</v>
      </c>
      <c r="T1068" s="164" t="str">
        <f t="shared" si="336"/>
        <v>263.563724717609-65.8188093754533i</v>
      </c>
      <c r="U1068" s="164" t="str">
        <f t="shared" si="328"/>
        <v>-0.467946038663116+0.116858460509943i</v>
      </c>
    </row>
    <row r="1069" spans="2:21" x14ac:dyDescent="0.2">
      <c r="B1069" s="164">
        <f t="shared" si="337"/>
        <v>6.1549999999998901</v>
      </c>
      <c r="C1069" s="164">
        <f t="shared" si="338"/>
        <v>1428893.9585107423</v>
      </c>
      <c r="D1069" s="164">
        <f t="shared" si="329"/>
        <v>1428.8939585107423</v>
      </c>
      <c r="E1069" s="164">
        <f t="shared" si="330"/>
        <v>-64.719944418685273</v>
      </c>
      <c r="F1069" s="164">
        <f t="shared" si="331"/>
        <v>-249.75768682724944</v>
      </c>
      <c r="G1069" s="164">
        <f t="shared" si="332"/>
        <v>-6.3392307422305514</v>
      </c>
      <c r="H1069" s="164">
        <f t="shared" si="333"/>
        <v>165.82417675373554</v>
      </c>
      <c r="I1069" s="164">
        <f t="shared" si="334"/>
        <v>-71.059175160915828</v>
      </c>
      <c r="J1069" s="164">
        <f t="shared" si="335"/>
        <v>-83.933510073513901</v>
      </c>
      <c r="K1069" s="164" t="str">
        <f t="shared" si="321"/>
        <v>1+0.413526934510627i</v>
      </c>
      <c r="L1069" s="164" t="str">
        <f t="shared" si="322"/>
        <v>1-0.139227120557563i</v>
      </c>
      <c r="M1069" s="164" t="str">
        <f t="shared" si="339"/>
        <v>1.05757416436491+0.274299813953064i</v>
      </c>
      <c r="N1069" s="164" t="str">
        <f t="shared" si="323"/>
        <v>1+3086.26308934734i</v>
      </c>
      <c r="O1069" s="164" t="str">
        <f t="shared" si="324"/>
        <v>-52.8723102835895+5.26199047007399i</v>
      </c>
      <c r="P1069" s="164" t="str">
        <f t="shared" si="340"/>
        <v>-16292.7592745704-163172.597686292i</v>
      </c>
      <c r="Q1069" s="164" t="str">
        <f t="shared" si="325"/>
        <v>-0.000200940655308736+0.000544898594563613i</v>
      </c>
      <c r="R1069" s="164" t="str">
        <f t="shared" si="326"/>
        <v>280-0.337525191051783i</v>
      </c>
      <c r="S1069" s="164" t="str">
        <f t="shared" si="327"/>
        <v>-1113.83313047088i</v>
      </c>
      <c r="T1069" s="164" t="str">
        <f t="shared" si="336"/>
        <v>263.207333762794-66.4835317797317i</v>
      </c>
      <c r="U1069" s="164" t="str">
        <f t="shared" si="328"/>
        <v>-0.467313281876499+0.118038646501873i</v>
      </c>
    </row>
    <row r="1070" spans="2:21" x14ac:dyDescent="0.2">
      <c r="B1070" s="164">
        <f t="shared" si="337"/>
        <v>6.15999999999989</v>
      </c>
      <c r="C1070" s="164">
        <f t="shared" si="338"/>
        <v>1445439.7707455626</v>
      </c>
      <c r="D1070" s="164">
        <f t="shared" si="329"/>
        <v>1445.4397707455626</v>
      </c>
      <c r="E1070" s="164">
        <f t="shared" si="330"/>
        <v>-65.006006811028129</v>
      </c>
      <c r="F1070" s="164">
        <f t="shared" si="331"/>
        <v>-249.68164167145562</v>
      </c>
      <c r="G1070" s="164">
        <f t="shared" si="332"/>
        <v>-6.3452360524062943</v>
      </c>
      <c r="H1070" s="164">
        <f t="shared" si="333"/>
        <v>165.66824879155453</v>
      </c>
      <c r="I1070" s="164">
        <f t="shared" si="334"/>
        <v>-71.351242863434422</v>
      </c>
      <c r="J1070" s="164">
        <f t="shared" si="335"/>
        <v>-84.01339287990109</v>
      </c>
      <c r="K1070" s="164" t="str">
        <f t="shared" si="321"/>
        <v>1+0.418315350734029i</v>
      </c>
      <c r="L1070" s="164" t="str">
        <f t="shared" si="322"/>
        <v>1-0.140839294631796i</v>
      </c>
      <c r="M1070" s="164" t="str">
        <f t="shared" si="339"/>
        <v>1.05891523893103+0.277476056102233i</v>
      </c>
      <c r="N1070" s="164" t="str">
        <f t="shared" si="323"/>
        <v>1+3122.00033162445i</v>
      </c>
      <c r="O1070" s="164" t="str">
        <f t="shared" si="324"/>
        <v>-54.1271575911716+5.32292144803823i</v>
      </c>
      <c r="P1070" s="164" t="str">
        <f t="shared" si="340"/>
        <v>-16672.2896835774-168979.681028079i</v>
      </c>
      <c r="Q1070" s="164" t="str">
        <f t="shared" si="325"/>
        <v>-0.000195130243518677+0.000526986599140369i</v>
      </c>
      <c r="R1070" s="164" t="str">
        <f t="shared" si="326"/>
        <v>280-0.333661572138915i</v>
      </c>
      <c r="S1070" s="164" t="str">
        <f t="shared" si="327"/>
        <v>-1101.08318805842i</v>
      </c>
      <c r="T1070" s="164" t="str">
        <f t="shared" si="336"/>
        <v>262.843637778444-67.15314710353i</v>
      </c>
      <c r="U1070" s="164" t="str">
        <f t="shared" si="328"/>
        <v>-0.466667555324651+0.119227519661619i</v>
      </c>
    </row>
    <row r="1071" spans="2:21" x14ac:dyDescent="0.2">
      <c r="B1071" s="164">
        <f t="shared" si="337"/>
        <v>6.1649999999998899</v>
      </c>
      <c r="C1071" s="164">
        <f t="shared" si="338"/>
        <v>1462177.1744563489</v>
      </c>
      <c r="D1071" s="164">
        <f t="shared" si="329"/>
        <v>1462.1771744563489</v>
      </c>
      <c r="E1071" s="164">
        <f t="shared" si="330"/>
        <v>-65.29167109937103</v>
      </c>
      <c r="F1071" s="164">
        <f t="shared" si="331"/>
        <v>-249.60386788838076</v>
      </c>
      <c r="G1071" s="164">
        <f t="shared" si="332"/>
        <v>-6.3513726536981601</v>
      </c>
      <c r="H1071" s="164">
        <f t="shared" si="333"/>
        <v>165.51071851192197</v>
      </c>
      <c r="I1071" s="164">
        <f t="shared" si="334"/>
        <v>-71.643043753069193</v>
      </c>
      <c r="J1071" s="164">
        <f t="shared" si="335"/>
        <v>-84.093149376458797</v>
      </c>
      <c r="K1071" s="164" t="str">
        <f t="shared" si="321"/>
        <v>1+0.423159214204067i</v>
      </c>
      <c r="L1071" s="164" t="str">
        <f t="shared" si="322"/>
        <v>1-0.142470136801981i</v>
      </c>
      <c r="M1071" s="164" t="str">
        <f t="shared" si="339"/>
        <v>1.06028755113667+0.280689077402086i</v>
      </c>
      <c r="N1071" s="164" t="str">
        <f t="shared" si="323"/>
        <v>1+3158.15139166388i</v>
      </c>
      <c r="O1071" s="164" t="str">
        <f t="shared" si="324"/>
        <v>-55.4112340474026+5.38455797347482i</v>
      </c>
      <c r="P1071" s="164" t="str">
        <f t="shared" si="340"/>
        <v>-17060.6604914717-174991.681362644i</v>
      </c>
      <c r="Q1071" s="164" t="str">
        <f t="shared" si="325"/>
        <v>-0.000189509139737037+0.000509680031655357i</v>
      </c>
      <c r="R1071" s="164" t="str">
        <f t="shared" si="326"/>
        <v>280-0.329842179706024i</v>
      </c>
      <c r="S1071" s="164" t="str">
        <f t="shared" si="327"/>
        <v>-1088.47919302988i</v>
      </c>
      <c r="T1071" s="164" t="str">
        <f t="shared" si="336"/>
        <v>262.472509246933-67.8276231649005i</v>
      </c>
      <c r="U1071" s="164" t="str">
        <f t="shared" si="328"/>
        <v>-0.466008632605519+0.12042502285152i</v>
      </c>
    </row>
    <row r="1072" spans="2:21" x14ac:dyDescent="0.2">
      <c r="B1072" s="164">
        <f t="shared" si="337"/>
        <v>6.1699999999998898</v>
      </c>
      <c r="C1072" s="164">
        <f t="shared" si="338"/>
        <v>1479108.3881678339</v>
      </c>
      <c r="D1072" s="164">
        <f t="shared" si="329"/>
        <v>1479.1083881678339</v>
      </c>
      <c r="E1072" s="164">
        <f t="shared" si="330"/>
        <v>-65.576932988559534</v>
      </c>
      <c r="F1072" s="164">
        <f t="shared" si="331"/>
        <v>-249.52438841736191</v>
      </c>
      <c r="G1072" s="164">
        <f t="shared" si="332"/>
        <v>-6.3576432252410378</v>
      </c>
      <c r="H1072" s="164">
        <f t="shared" si="333"/>
        <v>165.35157470446146</v>
      </c>
      <c r="I1072" s="164">
        <f t="shared" si="334"/>
        <v>-71.934576213800568</v>
      </c>
      <c r="J1072" s="164">
        <f t="shared" si="335"/>
        <v>-84.172813712900449</v>
      </c>
      <c r="K1072" s="164" t="str">
        <f t="shared" si="321"/>
        <v>1+0.428059166969598i</v>
      </c>
      <c r="L1072" s="164" t="str">
        <f t="shared" si="322"/>
        <v>1-0.144119863234481i</v>
      </c>
      <c r="M1072" s="164" t="str">
        <f t="shared" si="339"/>
        <v>1.06169182859992+0.283939303735117i</v>
      </c>
      <c r="N1072" s="164" t="str">
        <f t="shared" si="323"/>
        <v>1+3194.72106124949i</v>
      </c>
      <c r="O1072" s="164" t="str">
        <f t="shared" si="324"/>
        <v>-56.7252204866167+5.44690821623845i</v>
      </c>
      <c r="P1072" s="164" t="str">
        <f t="shared" si="340"/>
        <v>-17458.0776175965-181215.809684399i</v>
      </c>
      <c r="Q1072" s="164" t="str">
        <f t="shared" si="325"/>
        <v>-0.000184070372725604+0.000492958146677059i</v>
      </c>
      <c r="R1072" s="164" t="str">
        <f t="shared" si="326"/>
        <v>280-0.32606650749678i</v>
      </c>
      <c r="S1072" s="164" t="str">
        <f t="shared" si="327"/>
        <v>-1076.01947473937i</v>
      </c>
      <c r="T1072" s="164" t="str">
        <f t="shared" si="336"/>
        <v>262.093819406737-68.506925072216i</v>
      </c>
      <c r="U1072" s="164" t="str">
        <f t="shared" si="328"/>
        <v>-0.465336285108565+0.121631094122994i</v>
      </c>
    </row>
    <row r="1073" spans="2:21" x14ac:dyDescent="0.2">
      <c r="B1073" s="164">
        <f t="shared" si="337"/>
        <v>6.1749999999998897</v>
      </c>
      <c r="C1073" s="164">
        <f t="shared" si="338"/>
        <v>1496235.6560940554</v>
      </c>
      <c r="D1073" s="164">
        <f t="shared" si="329"/>
        <v>1496.2356560940555</v>
      </c>
      <c r="E1073" s="164">
        <f t="shared" si="330"/>
        <v>-65.861788094139754</v>
      </c>
      <c r="F1073" s="164">
        <f t="shared" si="331"/>
        <v>-249.44322657436726</v>
      </c>
      <c r="G1073" s="164">
        <f t="shared" si="332"/>
        <v>-6.3640504923997963</v>
      </c>
      <c r="H1073" s="164">
        <f t="shared" si="333"/>
        <v>165.19080624194353</v>
      </c>
      <c r="I1073" s="164">
        <f t="shared" si="334"/>
        <v>-72.225838586539552</v>
      </c>
      <c r="J1073" s="164">
        <f t="shared" si="335"/>
        <v>-84.252420332423725</v>
      </c>
      <c r="K1073" s="164" t="str">
        <f t="shared" si="321"/>
        <v>1+0.433015858514052i</v>
      </c>
      <c r="L1073" s="164" t="str">
        <f t="shared" si="322"/>
        <v>1-0.145788692598748i</v>
      </c>
      <c r="M1073" s="164" t="str">
        <f t="shared" si="339"/>
        <v>1.06312881588729+0.287227165915304i</v>
      </c>
      <c r="N1073" s="164" t="str">
        <f t="shared" si="323"/>
        <v>1+3231.71418765136i</v>
      </c>
      <c r="O1073" s="164" t="str">
        <f t="shared" si="324"/>
        <v>-58.0698136018162+5.50998044078624i</v>
      </c>
      <c r="P1073" s="164" t="str">
        <f t="shared" si="340"/>
        <v>-17864.7517777722-187659.530510819i</v>
      </c>
      <c r="Q1073" s="164" t="str">
        <f t="shared" si="325"/>
        <v>-0.000178807256161853+0.000476800917342272i</v>
      </c>
      <c r="R1073" s="164" t="str">
        <f t="shared" si="326"/>
        <v>280-0.322334055049922i</v>
      </c>
      <c r="S1073" s="164" t="str">
        <f t="shared" si="327"/>
        <v>-1063.70238166474i</v>
      </c>
      <c r="T1073" s="164" t="str">
        <f t="shared" si="336"/>
        <v>261.707438286841-69.1910151472006i</v>
      </c>
      <c r="U1073" s="164" t="str">
        <f t="shared" si="328"/>
        <v>-0.464650282075852+0.122845666579886i</v>
      </c>
    </row>
    <row r="1074" spans="2:21" x14ac:dyDescent="0.2">
      <c r="B1074" s="164">
        <f t="shared" si="337"/>
        <v>6.1799999999998896</v>
      </c>
      <c r="C1074" s="164">
        <f t="shared" si="338"/>
        <v>1513561.2484358258</v>
      </c>
      <c r="D1074" s="164">
        <f t="shared" si="329"/>
        <v>1513.5612484358257</v>
      </c>
      <c r="E1074" s="164">
        <f t="shared" si="330"/>
        <v>-66.146231944110355</v>
      </c>
      <c r="F1074" s="164">
        <f t="shared" si="331"/>
        <v>-249.36040606903782</v>
      </c>
      <c r="G1074" s="164">
        <f t="shared" si="332"/>
        <v>-6.3705972271944216</v>
      </c>
      <c r="H1074" s="164">
        <f t="shared" si="333"/>
        <v>165.02840208697344</v>
      </c>
      <c r="I1074" s="164">
        <f t="shared" si="334"/>
        <v>-72.516829171304778</v>
      </c>
      <c r="J1074" s="164">
        <f t="shared" si="335"/>
        <v>-84.332003982064379</v>
      </c>
      <c r="K1074" s="164" t="str">
        <f t="shared" si="321"/>
        <v>1+0.438029945841526i</v>
      </c>
      <c r="L1074" s="164" t="str">
        <f t="shared" si="322"/>
        <v>1-0.147476846096305i</v>
      </c>
      <c r="M1074" s="164" t="str">
        <f t="shared" si="339"/>
        <v>1.06459927490844+0.290553099745221i</v>
      </c>
      <c r="N1074" s="164" t="str">
        <f t="shared" si="323"/>
        <v>1+3269.13567426834i</v>
      </c>
      <c r="O1074" s="164" t="str">
        <f t="shared" si="324"/>
        <v>-59.4457263140689+5.57378300727326i</v>
      </c>
      <c r="P1074" s="164" t="str">
        <f t="shared" si="340"/>
        <v>-18280.8985960218-194330.570793108i</v>
      </c>
      <c r="Q1074" s="164" t="str">
        <f t="shared" si="325"/>
        <v>-0.000173713376034118+0.000461189010150356i</v>
      </c>
      <c r="R1074" s="164" t="str">
        <f t="shared" si="326"/>
        <v>280-0.31864432763292i</v>
      </c>
      <c r="S1074" s="164" t="str">
        <f t="shared" si="327"/>
        <v>-1051.52628118864i</v>
      </c>
      <c r="T1074" s="164" t="str">
        <f t="shared" si="336"/>
        <v>261.313234743891-69.8798528471965i</v>
      </c>
      <c r="U1074" s="164" t="str">
        <f t="shared" si="328"/>
        <v>-0.463950390668003+0.124068668240453i</v>
      </c>
    </row>
    <row r="1075" spans="2:21" x14ac:dyDescent="0.2">
      <c r="B1075" s="164">
        <f t="shared" si="337"/>
        <v>6.1849999999998895</v>
      </c>
      <c r="C1075" s="164">
        <f t="shared" si="338"/>
        <v>1531087.4616816433</v>
      </c>
      <c r="D1075" s="164">
        <f t="shared" si="329"/>
        <v>1531.0874616816432</v>
      </c>
      <c r="E1075" s="164">
        <f t="shared" si="330"/>
        <v>-66.430259980724259</v>
      </c>
      <c r="F1075" s="164">
        <f t="shared" si="331"/>
        <v>-249.27595102141572</v>
      </c>
      <c r="G1075" s="164">
        <f t="shared" si="332"/>
        <v>-6.377286248712287</v>
      </c>
      <c r="H1075" s="164">
        <f t="shared" si="333"/>
        <v>164.86435129886235</v>
      </c>
      <c r="I1075" s="164">
        <f t="shared" si="334"/>
        <v>-72.807546229436539</v>
      </c>
      <c r="J1075" s="164">
        <f t="shared" si="335"/>
        <v>-84.411599722553376</v>
      </c>
      <c r="K1075" s="164" t="str">
        <f t="shared" si="321"/>
        <v>1+0.443102093563864i</v>
      </c>
      <c r="L1075" s="164" t="str">
        <f t="shared" si="322"/>
        <v>1-0.149184547490072i</v>
      </c>
      <c r="M1075" s="164" t="str">
        <f t="shared" si="339"/>
        <v>1.06610398532023+0.293917546073792i</v>
      </c>
      <c r="N1075" s="164" t="str">
        <f t="shared" si="323"/>
        <v>1+3306.99048127793i</v>
      </c>
      <c r="O1075" s="164" t="str">
        <f t="shared" si="324"/>
        <v>-60.8536881505071+5.63832437266058i</v>
      </c>
      <c r="P1075" s="164" t="str">
        <f t="shared" si="340"/>
        <v>-18706.7387188964-201236.92914001i</v>
      </c>
      <c r="Q1075" s="164" t="str">
        <f t="shared" si="325"/>
        <v>-0.000168782578629201+0.000446103760656405i</v>
      </c>
      <c r="R1075" s="164" t="str">
        <f t="shared" si="326"/>
        <v>280-0.314996836176402i</v>
      </c>
      <c r="S1075" s="164" t="str">
        <f t="shared" si="327"/>
        <v>-1039.48955938213i</v>
      </c>
      <c r="T1075" s="164" t="str">
        <f t="shared" si="336"/>
        <v>260.911076502109-70.5733946867102i</v>
      </c>
      <c r="U1075" s="164" t="str">
        <f t="shared" si="328"/>
        <v>-0.463236376035074+0.125300021898075i</v>
      </c>
    </row>
    <row r="1076" spans="2:21" x14ac:dyDescent="0.2">
      <c r="B1076" s="164">
        <f t="shared" si="337"/>
        <v>6.1899999999998894</v>
      </c>
      <c r="C1076" s="164">
        <f t="shared" si="338"/>
        <v>1548816.6189120898</v>
      </c>
      <c r="D1076" s="164">
        <f t="shared" si="329"/>
        <v>1548.8166189120898</v>
      </c>
      <c r="E1076" s="164">
        <f t="shared" si="330"/>
        <v>-66.713867562344149</v>
      </c>
      <c r="F1076" s="164">
        <f t="shared" si="331"/>
        <v>-249.18988597834147</v>
      </c>
      <c r="G1076" s="164">
        <f t="shared" si="332"/>
        <v>-6.384120423504954</v>
      </c>
      <c r="H1076" s="164">
        <f t="shared" si="333"/>
        <v>164.69864304068392</v>
      </c>
      <c r="I1076" s="164">
        <f t="shared" si="334"/>
        <v>-73.097987985849102</v>
      </c>
      <c r="J1076" s="164">
        <f t="shared" si="335"/>
        <v>-84.491242937657546</v>
      </c>
      <c r="K1076" s="164" t="str">
        <f t="shared" si="321"/>
        <v>1+0.448232973988752i</v>
      </c>
      <c r="L1076" s="164" t="str">
        <f t="shared" si="322"/>
        <v>1-0.150912023134017i</v>
      </c>
      <c r="M1076" s="164" t="str">
        <f t="shared" si="339"/>
        <v>1.06764374494002+0.297320950854735i</v>
      </c>
      <c r="N1076" s="164" t="str">
        <f t="shared" si="323"/>
        <v>1+3345.28362629381i</v>
      </c>
      <c r="O1076" s="164" t="str">
        <f t="shared" si="324"/>
        <v>-62.294445631133+5.70361309183628i</v>
      </c>
      <c r="P1076" s="164" t="str">
        <f t="shared" si="340"/>
        <v>-19142.4979324661-208386.885365787i</v>
      </c>
      <c r="Q1076" s="164" t="str">
        <f t="shared" si="325"/>
        <v>-0.00016400895908307+0.000431527150030468i</v>
      </c>
      <c r="R1076" s="164" t="str">
        <f t="shared" si="326"/>
        <v>280-0.311391097209328i</v>
      </c>
      <c r="S1076" s="164" t="str">
        <f t="shared" si="327"/>
        <v>-1027.59062079078i</v>
      </c>
      <c r="T1076" s="164" t="str">
        <f t="shared" si="336"/>
        <v>260.500830196124-71.2715941583232i</v>
      </c>
      <c r="U1076" s="164" t="str">
        <f t="shared" si="328"/>
        <v>-0.462508001392594+0.126539644980834i</v>
      </c>
    </row>
    <row r="1077" spans="2:21" x14ac:dyDescent="0.2">
      <c r="B1077" s="164">
        <f t="shared" si="337"/>
        <v>6.1949999999998893</v>
      </c>
      <c r="C1077" s="164">
        <f t="shared" si="338"/>
        <v>1566751.0701077529</v>
      </c>
      <c r="D1077" s="164">
        <f t="shared" si="329"/>
        <v>1566.7510701077529</v>
      </c>
      <c r="E1077" s="164">
        <f t="shared" si="330"/>
        <v>-66.997049965350229</v>
      </c>
      <c r="F1077" s="164">
        <f t="shared" si="331"/>
        <v>-249.10223592950973</v>
      </c>
      <c r="G1077" s="164">
        <f t="shared" si="332"/>
        <v>-6.391102665969866</v>
      </c>
      <c r="H1077" s="164">
        <f t="shared" si="333"/>
        <v>164.53126658651846</v>
      </c>
      <c r="I1077" s="164">
        <f t="shared" si="334"/>
        <v>-73.388152631320096</v>
      </c>
      <c r="J1077" s="164">
        <f t="shared" si="335"/>
        <v>-84.570969342991276</v>
      </c>
      <c r="K1077" s="164" t="str">
        <f t="shared" si="321"/>
        <v>1+0.453423267208833i</v>
      </c>
      <c r="L1077" s="164" t="str">
        <f t="shared" si="322"/>
        <v>1-0.152659502003166i</v>
      </c>
      <c r="M1077" s="164" t="str">
        <f t="shared" si="339"/>
        <v>1.06921937016875+0.300763765205667i</v>
      </c>
      <c r="N1077" s="164" t="str">
        <f t="shared" si="323"/>
        <v>1+3384.02018503086i</v>
      </c>
      <c r="O1077" s="164" t="str">
        <f t="shared" si="324"/>
        <v>-63.7687626646336+5.76965781874936i</v>
      </c>
      <c r="P1077" s="164" t="str">
        <f t="shared" si="340"/>
        <v>-19588.4072820336-215789.010373744i</v>
      </c>
      <c r="Q1077" s="164" t="str">
        <f t="shared" si="325"/>
        <v>-0.000159386850466878+0.000417441782451487i</v>
      </c>
      <c r="R1077" s="164" t="str">
        <f t="shared" si="326"/>
        <v>280-0.3078266327949i</v>
      </c>
      <c r="S1077" s="164" t="str">
        <f t="shared" si="327"/>
        <v>-1015.82788822317i</v>
      </c>
      <c r="T1077" s="164" t="str">
        <f t="shared" si="336"/>
        <v>260.082361416757-71.9744016530212i</v>
      </c>
      <c r="U1077" s="164" t="str">
        <f t="shared" si="328"/>
        <v>-0.461765028102857+0.127787449410063i</v>
      </c>
    </row>
    <row r="1078" spans="2:21" x14ac:dyDescent="0.2">
      <c r="B1078" s="164">
        <f t="shared" si="337"/>
        <v>6.1999999999998892</v>
      </c>
      <c r="C1078" s="164">
        <f t="shared" si="338"/>
        <v>1584893.1924607099</v>
      </c>
      <c r="D1078" s="164">
        <f t="shared" si="329"/>
        <v>1584.89319246071</v>
      </c>
      <c r="E1078" s="164">
        <f t="shared" si="330"/>
        <v>-67.279802386103086</v>
      </c>
      <c r="F1078" s="164">
        <f t="shared" si="331"/>
        <v>-249.01302632316359</v>
      </c>
      <c r="G1078" s="164">
        <f t="shared" si="332"/>
        <v>-6.3982359387148513</v>
      </c>
      <c r="H1078" s="164">
        <f t="shared" si="333"/>
        <v>164.36221132888446</v>
      </c>
      <c r="I1078" s="164">
        <f t="shared" si="334"/>
        <v>-73.678038324817933</v>
      </c>
      <c r="J1078" s="164">
        <f t="shared" si="335"/>
        <v>-84.650814994279131</v>
      </c>
      <c r="K1078" s="164" t="str">
        <f t="shared" si="321"/>
        <v>1+0.458673661191851i</v>
      </c>
      <c r="L1078" s="164" t="str">
        <f t="shared" si="322"/>
        <v>1-0.15442721572395i</v>
      </c>
      <c r="M1078" s="164" t="str">
        <f t="shared" si="339"/>
        <v>1.07083169642377+0.304246445467901i</v>
      </c>
      <c r="N1078" s="164" t="str">
        <f t="shared" si="323"/>
        <v>1+3423.205291978i</v>
      </c>
      <c r="O1078" s="164" t="str">
        <f t="shared" si="324"/>
        <v>-65.2774209534147+5.83646730755682i</v>
      </c>
      <c r="P1078" s="164" t="str">
        <f t="shared" si="340"/>
        <v>-20044.7031946385-223452.176387097i</v>
      </c>
      <c r="Q1078" s="164" t="str">
        <f t="shared" si="325"/>
        <v>-0.000154910813381944+0.000403830863305527i</v>
      </c>
      <c r="R1078" s="164" t="str">
        <f t="shared" si="326"/>
        <v>280-0.304302970467224i</v>
      </c>
      <c r="S1078" s="164" t="str">
        <f t="shared" si="327"/>
        <v>-1004.19980254184i</v>
      </c>
      <c r="T1078" s="164" t="str">
        <f t="shared" si="336"/>
        <v>259.655534759891-72.681764380037i</v>
      </c>
      <c r="U1078" s="164" t="str">
        <f t="shared" si="328"/>
        <v>-0.461007215761685+0.129043341458029i</v>
      </c>
    </row>
    <row r="1079" spans="2:21" x14ac:dyDescent="0.2">
      <c r="B1079" s="164">
        <f t="shared" si="337"/>
        <v>6.204999999999889</v>
      </c>
      <c r="C1079" s="164">
        <f t="shared" si="338"/>
        <v>1603245.3906896331</v>
      </c>
      <c r="D1079" s="164">
        <f t="shared" si="329"/>
        <v>1603.245390689633</v>
      </c>
      <c r="E1079" s="164">
        <f t="shared" si="330"/>
        <v>-67.56211994296217</v>
      </c>
      <c r="F1079" s="164">
        <f t="shared" si="331"/>
        <v>-248.92228308141449</v>
      </c>
      <c r="G1079" s="164">
        <f t="shared" si="332"/>
        <v>-6.4055232529037411</v>
      </c>
      <c r="H1079" s="164">
        <f t="shared" si="333"/>
        <v>164.19146678635889</v>
      </c>
      <c r="I1079" s="164">
        <f t="shared" si="334"/>
        <v>-73.967643195865918</v>
      </c>
      <c r="J1079" s="164">
        <f t="shared" si="335"/>
        <v>-84.730816295055604</v>
      </c>
      <c r="K1079" s="164" t="str">
        <f t="shared" si="321"/>
        <v>1+0.463984851871842i</v>
      </c>
      <c r="L1079" s="164" t="str">
        <f t="shared" si="322"/>
        <v>1-0.156215398604909i</v>
      </c>
      <c r="M1079" s="164" t="str">
        <f t="shared" si="339"/>
        <v>1.0724815785818+0.307769453266933i</v>
      </c>
      <c r="N1079" s="164" t="str">
        <f t="shared" si="323"/>
        <v>1+3462.8441410787i</v>
      </c>
      <c r="O1079" s="164" t="str">
        <f t="shared" si="324"/>
        <v>-66.8212204080707+5.90405041378406i</v>
      </c>
      <c r="P1079" s="164" t="str">
        <f t="shared" si="340"/>
        <v>-20511.6276044135-231385.567539402i</v>
      </c>
      <c r="Q1079" s="164" t="str">
        <f t="shared" si="325"/>
        <v>-0.0001505756260387+0.000390678178159143i</v>
      </c>
      <c r="R1079" s="164" t="str">
        <f t="shared" si="326"/>
        <v>280-0.300819643168674i</v>
      </c>
      <c r="S1079" s="164" t="str">
        <f t="shared" si="327"/>
        <v>-992.704822456624i</v>
      </c>
      <c r="T1079" s="164" t="str">
        <f t="shared" si="336"/>
        <v>259.220213878528-73.3936262862914i</v>
      </c>
      <c r="U1079" s="164" t="str">
        <f t="shared" si="328"/>
        <v>-0.460234322290857+0.130307221604903i</v>
      </c>
    </row>
    <row r="1080" spans="2:21" x14ac:dyDescent="0.2">
      <c r="B1080" s="164">
        <f t="shared" si="337"/>
        <v>6.2099999999998889</v>
      </c>
      <c r="C1080" s="164">
        <f t="shared" si="338"/>
        <v>1621810.0973585169</v>
      </c>
      <c r="D1080" s="164">
        <f t="shared" si="329"/>
        <v>1621.8100973585169</v>
      </c>
      <c r="E1080" s="164">
        <f t="shared" si="330"/>
        <v>-67.843997678360338</v>
      </c>
      <c r="F1080" s="164">
        <f t="shared" si="331"/>
        <v>-248.83003261516899</v>
      </c>
      <c r="G1080" s="164">
        <f t="shared" si="332"/>
        <v>-6.412967668584483</v>
      </c>
      <c r="H1080" s="164">
        <f t="shared" si="333"/>
        <v>164.01902261138855</v>
      </c>
      <c r="I1080" s="164">
        <f t="shared" si="334"/>
        <v>-74.256965346944824</v>
      </c>
      <c r="J1080" s="164">
        <f t="shared" si="335"/>
        <v>-84.811010003780439</v>
      </c>
      <c r="K1080" s="164" t="str">
        <f t="shared" si="321"/>
        <v>1+0.469357543241378i</v>
      </c>
      <c r="L1080" s="164" t="str">
        <f t="shared" si="322"/>
        <v>1-0.158024287667746i</v>
      </c>
      <c r="M1080" s="164" t="str">
        <f t="shared" si="339"/>
        <v>1.0741698914322+0.311333255573632i</v>
      </c>
      <c r="N1080" s="164" t="str">
        <f t="shared" si="323"/>
        <v>1+3502.94198641947i</v>
      </c>
      <c r="O1080" s="164" t="str">
        <f t="shared" si="324"/>
        <v>-68.4009795715074+5.97241609549861i</v>
      </c>
      <c r="P1080" s="164" t="str">
        <f t="shared" si="340"/>
        <v>-20989.428080861-239598.690837158i</v>
      </c>
      <c r="Q1080" s="164" t="str">
        <f t="shared" si="325"/>
        <v>-0.000146376274795915+0.000377968072479771i</v>
      </c>
      <c r="R1080" s="164" t="str">
        <f t="shared" si="326"/>
        <v>280-0.297376189187989i</v>
      </c>
      <c r="S1080" s="164" t="str">
        <f t="shared" si="327"/>
        <v>-981.341424320365i</v>
      </c>
      <c r="T1080" s="164" t="str">
        <f t="shared" si="336"/>
        <v>258.776261538056-74.1099279754931i</v>
      </c>
      <c r="U1080" s="164" t="str">
        <f t="shared" si="328"/>
        <v>-0.459446104036233+0.131578984395131i</v>
      </c>
    </row>
    <row r="1081" spans="2:21" x14ac:dyDescent="0.2">
      <c r="B1081" s="164">
        <f t="shared" si="337"/>
        <v>6.2149999999998888</v>
      </c>
      <c r="C1081" s="164">
        <f t="shared" si="338"/>
        <v>1640589.7731991212</v>
      </c>
      <c r="D1081" s="164">
        <f t="shared" si="329"/>
        <v>1640.5897731991213</v>
      </c>
      <c r="E1081" s="164">
        <f t="shared" si="330"/>
        <v>-68.125430560935428</v>
      </c>
      <c r="F1081" s="164">
        <f t="shared" si="331"/>
        <v>-248.73630183864321</v>
      </c>
      <c r="G1081" s="164">
        <f t="shared" si="332"/>
        <v>-6.4205722949954103</v>
      </c>
      <c r="H1081" s="164">
        <f t="shared" si="333"/>
        <v>163.8448685982917</v>
      </c>
      <c r="I1081" s="164">
        <f t="shared" si="334"/>
        <v>-74.546002855930837</v>
      </c>
      <c r="J1081" s="164">
        <f t="shared" si="335"/>
        <v>-84.891433240351517</v>
      </c>
      <c r="K1081" s="164" t="str">
        <f t="shared" si="321"/>
        <v>1+0.47479244744488i</v>
      </c>
      <c r="L1081" s="164" t="str">
        <f t="shared" si="322"/>
        <v>1-0.159854122678748i</v>
      </c>
      <c r="M1081" s="164" t="str">
        <f t="shared" si="339"/>
        <v>1.0758975301408+0.314938324766132i</v>
      </c>
      <c r="N1081" s="164" t="str">
        <f t="shared" si="323"/>
        <v>1+3543.5041429263i</v>
      </c>
      <c r="O1081" s="164" t="str">
        <f t="shared" si="324"/>
        <v>-70.0175360529433+6.04157341449752i</v>
      </c>
      <c r="P1081" s="164" t="str">
        <f t="shared" si="340"/>
        <v>-21478.3579601183-248101.387507682i</v>
      </c>
      <c r="Q1081" s="164" t="str">
        <f t="shared" si="325"/>
        <v>-0.000142307945137724+0.000365685432076064i</v>
      </c>
      <c r="R1081" s="164" t="str">
        <f t="shared" si="326"/>
        <v>280-0.293972152099073i</v>
      </c>
      <c r="S1081" s="164" t="str">
        <f t="shared" si="327"/>
        <v>-970.108101926944i</v>
      </c>
      <c r="T1081" s="164" t="str">
        <f t="shared" si="336"/>
        <v>258.323539674912-74.8306066270348i</v>
      </c>
      <c r="U1081" s="164" t="str">
        <f t="shared" si="328"/>
        <v>-0.458642315871905+0.132858518293429i</v>
      </c>
    </row>
    <row r="1082" spans="2:21" x14ac:dyDescent="0.2">
      <c r="B1082" s="164">
        <f t="shared" si="337"/>
        <v>6.2199999999998887</v>
      </c>
      <c r="C1082" s="164">
        <f t="shared" si="338"/>
        <v>1659586.9074371378</v>
      </c>
      <c r="D1082" s="164">
        <f t="shared" si="329"/>
        <v>1659.5869074371378</v>
      </c>
      <c r="E1082" s="164">
        <f t="shared" si="330"/>
        <v>-68.406413487719931</v>
      </c>
      <c r="F1082" s="164">
        <f t="shared" si="331"/>
        <v>-248.64111818344742</v>
      </c>
      <c r="G1082" s="164">
        <f t="shared" si="332"/>
        <v>-6.4283402908508469</v>
      </c>
      <c r="H1082" s="164">
        <f t="shared" si="333"/>
        <v>163.66899469145017</v>
      </c>
      <c r="I1082" s="164">
        <f t="shared" si="334"/>
        <v>-74.834753778570771</v>
      </c>
      <c r="J1082" s="164">
        <f t="shared" si="335"/>
        <v>-84.972123491997252</v>
      </c>
      <c r="K1082" s="164" t="str">
        <f t="shared" si="321"/>
        <v>1+0.480290284873013i</v>
      </c>
      <c r="L1082" s="164" t="str">
        <f t="shared" si="322"/>
        <v>1-0.161705146180563i</v>
      </c>
      <c r="M1082" s="164" t="str">
        <f t="shared" si="339"/>
        <v>1.07766541072449+0.31858513869245i</v>
      </c>
      <c r="N1082" s="164" t="str">
        <f t="shared" si="323"/>
        <v>1+3584.53598706907i</v>
      </c>
      <c r="O1082" s="164" t="str">
        <f t="shared" si="324"/>
        <v>-71.6717469720226+6.11153153750851i</v>
      </c>
      <c r="P1082" s="164" t="str">
        <f t="shared" si="340"/>
        <v>-21978.6764792788-256903.844745786i</v>
      </c>
      <c r="Q1082" s="164" t="str">
        <f t="shared" si="325"/>
        <v>-0.000138366013067115+0.00035381566423208i</v>
      </c>
      <c r="R1082" s="164" t="str">
        <f t="shared" si="326"/>
        <v>280-0.290607080700499i</v>
      </c>
      <c r="S1082" s="164" t="str">
        <f t="shared" si="327"/>
        <v>-959.003366311652i</v>
      </c>
      <c r="T1082" s="164" t="str">
        <f t="shared" si="336"/>
        <v>257.861909458655-75.5555959147517i</v>
      </c>
      <c r="U1082" s="164" t="str">
        <f t="shared" si="328"/>
        <v>-0.457822711310404+0.134145705540551i</v>
      </c>
    </row>
    <row r="1083" spans="2:21" x14ac:dyDescent="0.2">
      <c r="B1083" s="164">
        <f t="shared" si="337"/>
        <v>6.2249999999998886</v>
      </c>
      <c r="C1083" s="164">
        <f t="shared" si="338"/>
        <v>1678804.0181221324</v>
      </c>
      <c r="D1083" s="164">
        <f t="shared" si="329"/>
        <v>1678.8040181221324</v>
      </c>
      <c r="E1083" s="164">
        <f t="shared" si="330"/>
        <v>-68.686941286388105</v>
      </c>
      <c r="F1083" s="164">
        <f t="shared" si="331"/>
        <v>-248.54450961222261</v>
      </c>
      <c r="G1083" s="164">
        <f t="shared" si="332"/>
        <v>-6.4362748646033445</v>
      </c>
      <c r="H1083" s="164">
        <f t="shared" si="333"/>
        <v>163.49139099369387</v>
      </c>
      <c r="I1083" s="164">
        <f t="shared" si="334"/>
        <v>-75.123216150991453</v>
      </c>
      <c r="J1083" s="164">
        <f t="shared" si="335"/>
        <v>-85.053118618528742</v>
      </c>
      <c r="K1083" s="164" t="str">
        <f t="shared" si="321"/>
        <v>1+0.485851784258174i</v>
      </c>
      <c r="L1083" s="164" t="str">
        <f t="shared" si="322"/>
        <v>1-0.163577603524351i</v>
      </c>
      <c r="M1083" s="164" t="str">
        <f t="shared" si="339"/>
        <v>1.07947447053698+0.322274180733823i</v>
      </c>
      <c r="N1083" s="164" t="str">
        <f t="shared" si="323"/>
        <v>1+3626.0429575743i</v>
      </c>
      <c r="O1083" s="164" t="str">
        <f t="shared" si="324"/>
        <v>-73.3644894132708+6.18229973740502i</v>
      </c>
      <c r="P1083" s="164" t="str">
        <f t="shared" si="340"/>
        <v>-22490.6489138442-266016.607873287i</v>
      </c>
      <c r="Q1083" s="164" t="str">
        <f t="shared" si="325"/>
        <v>-0.000134546036895648+0.00034234467951027i</v>
      </c>
      <c r="R1083" s="164" t="str">
        <f t="shared" si="326"/>
        <v>280-0.287280528955698i</v>
      </c>
      <c r="S1083" s="164" t="str">
        <f t="shared" si="327"/>
        <v>-948.025745553805i</v>
      </c>
      <c r="T1083" s="164" t="str">
        <f t="shared" si="336"/>
        <v>257.391231357583-76.2848259256707i</v>
      </c>
      <c r="U1083" s="164" t="str">
        <f t="shared" si="328"/>
        <v>-0.456987042619206+0.135440422009023i</v>
      </c>
    </row>
    <row r="1084" spans="2:21" x14ac:dyDescent="0.2">
      <c r="B1084" s="164">
        <f t="shared" si="337"/>
        <v>6.2299999999998885</v>
      </c>
      <c r="C1084" s="164">
        <f t="shared" si="338"/>
        <v>1698243.6524613115</v>
      </c>
      <c r="D1084" s="164">
        <f t="shared" si="329"/>
        <v>1698.2436524613115</v>
      </c>
      <c r="E1084" s="164">
        <f t="shared" si="330"/>
        <v>-68.96700871756218</v>
      </c>
      <c r="F1084" s="164">
        <f t="shared" si="331"/>
        <v>-248.44650463180355</v>
      </c>
      <c r="G1084" s="164">
        <f t="shared" si="332"/>
        <v>-6.4443792746821638</v>
      </c>
      <c r="H1084" s="164">
        <f t="shared" si="333"/>
        <v>163.31204777487511</v>
      </c>
      <c r="I1084" s="164">
        <f t="shared" si="334"/>
        <v>-75.411387992244343</v>
      </c>
      <c r="J1084" s="164">
        <f t="shared" si="335"/>
        <v>-85.134456856928438</v>
      </c>
      <c r="K1084" s="164" t="str">
        <f t="shared" si="321"/>
        <v>1+0.491477682771081i</v>
      </c>
      <c r="L1084" s="164" t="str">
        <f t="shared" si="322"/>
        <v>1-0.165471742902305i</v>
      </c>
      <c r="M1084" s="164" t="str">
        <f t="shared" si="339"/>
        <v>1.08132566876572+0.326005939868776i</v>
      </c>
      <c r="N1084" s="164" t="str">
        <f t="shared" si="323"/>
        <v>1+3668.03055614596i</v>
      </c>
      <c r="O1084" s="164" t="str">
        <f t="shared" si="324"/>
        <v>-75.0966608911364+6.25388739443528i</v>
      </c>
      <c r="P1084" s="164" t="str">
        <f t="shared" si="340"/>
        <v>-23014.5467183758-275450.592925825i</v>
      </c>
      <c r="Q1084" s="164" t="str">
        <f t="shared" si="325"/>
        <v>-0.000130843749410216+0.00033125887419902i</v>
      </c>
      <c r="R1084" s="164" t="str">
        <f t="shared" si="326"/>
        <v>280-0.283992055933837i</v>
      </c>
      <c r="S1084" s="164" t="str">
        <f t="shared" si="327"/>
        <v>-937.173784581663i</v>
      </c>
      <c r="T1084" s="164" t="str">
        <f t="shared" si="336"/>
        <v>256.911365207963-77.0182230788534i</v>
      </c>
      <c r="U1084" s="164" t="str">
        <f t="shared" si="328"/>
        <v>-0.45613506094364+0.13674253705906i</v>
      </c>
    </row>
    <row r="1085" spans="2:21" x14ac:dyDescent="0.2">
      <c r="B1085" s="164">
        <f t="shared" si="337"/>
        <v>6.2349999999998884</v>
      </c>
      <c r="C1085" s="164">
        <f t="shared" si="338"/>
        <v>1717908.3871571501</v>
      </c>
      <c r="D1085" s="164">
        <f t="shared" si="329"/>
        <v>1717.9083871571502</v>
      </c>
      <c r="E1085" s="164">
        <f t="shared" si="330"/>
        <v>-69.24661047717666</v>
      </c>
      <c r="F1085" s="164">
        <f t="shared" si="331"/>
        <v>-248.3471323058933</v>
      </c>
      <c r="G1085" s="164">
        <f t="shared" si="332"/>
        <v>-6.452656829706223</v>
      </c>
      <c r="H1085" s="164">
        <f t="shared" si="333"/>
        <v>163.13095548063524</v>
      </c>
      <c r="I1085" s="164">
        <f t="shared" si="334"/>
        <v>-75.699267306882888</v>
      </c>
      <c r="J1085" s="164">
        <f t="shared" si="335"/>
        <v>-85.21617682525806</v>
      </c>
      <c r="K1085" s="164" t="str">
        <f t="shared" si="321"/>
        <v>1+0.49716872611849i</v>
      </c>
      <c r="L1085" s="164" t="str">
        <f t="shared" si="322"/>
        <v>1-0.167387815380548i</v>
      </c>
      <c r="M1085" s="164" t="str">
        <f t="shared" si="339"/>
        <v>1.0832199869405+0.329780910737942i</v>
      </c>
      <c r="N1085" s="164" t="str">
        <f t="shared" si="323"/>
        <v>1+3710.50434819476i</v>
      </c>
      <c r="O1085" s="164" t="str">
        <f t="shared" si="324"/>
        <v>-76.8691798258649+6.3263039974657i</v>
      </c>
      <c r="P1085" s="164" t="str">
        <f t="shared" si="340"/>
        <v>-23550.6476704242-285217.099682039i</v>
      </c>
      <c r="Q1085" s="164" t="str">
        <f t="shared" si="325"/>
        <v>-0.000127255050398595+0.000320545113381519i</v>
      </c>
      <c r="R1085" s="164" t="str">
        <f t="shared" si="326"/>
        <v>280-0.280741225751381i</v>
      </c>
      <c r="S1085" s="164" t="str">
        <f t="shared" si="327"/>
        <v>-926.446044979557i</v>
      </c>
      <c r="T1085" s="164" t="str">
        <f t="shared" si="336"/>
        <v>256.422170286964-77.7557100444555i</v>
      </c>
      <c r="U1085" s="164" t="str">
        <f t="shared" si="328"/>
        <v>-0.455266516436383+0.138051913394855i</v>
      </c>
    </row>
    <row r="1086" spans="2:21" x14ac:dyDescent="0.2">
      <c r="B1086" s="164">
        <f t="shared" si="337"/>
        <v>6.2399999999998883</v>
      </c>
      <c r="C1086" s="164">
        <f t="shared" si="338"/>
        <v>1737800.8287489323</v>
      </c>
      <c r="D1086" s="164">
        <f t="shared" si="329"/>
        <v>1737.8008287489324</v>
      </c>
      <c r="E1086" s="164">
        <f t="shared" si="330"/>
        <v>-69.525741198901287</v>
      </c>
      <c r="F1086" s="164">
        <f t="shared" si="331"/>
        <v>-248.24642226722511</v>
      </c>
      <c r="G1086" s="164">
        <f t="shared" si="332"/>
        <v>-6.4611108886703299</v>
      </c>
      <c r="H1086" s="164">
        <f t="shared" si="333"/>
        <v>162.94810474136008</v>
      </c>
      <c r="I1086" s="164">
        <f t="shared" si="334"/>
        <v>-75.98685208757162</v>
      </c>
      <c r="J1086" s="164">
        <f t="shared" si="335"/>
        <v>-85.298317525865031</v>
      </c>
      <c r="K1086" s="164" t="str">
        <f t="shared" si="321"/>
        <v>1+0.502925668642031i</v>
      </c>
      <c r="L1086" s="164" t="str">
        <f t="shared" si="322"/>
        <v>1-0.169326074932411i</v>
      </c>
      <c r="M1086" s="164" t="str">
        <f t="shared" si="339"/>
        <v>1.08515842945391+0.33359959370962i</v>
      </c>
      <c r="N1086" s="164" t="str">
        <f t="shared" si="323"/>
        <v>1+3753.46996357584i</v>
      </c>
      <c r="O1086" s="164" t="str">
        <f t="shared" si="324"/>
        <v>-78.6829860304573+6.39955914523857i</v>
      </c>
      <c r="P1086" s="164" t="str">
        <f t="shared" si="340"/>
        <v>-24099.2360178105-295327.825150634i</v>
      </c>
      <c r="Q1086" s="164" t="str">
        <f t="shared" si="325"/>
        <v>-0.000123775999516497+0.000310190714603512i</v>
      </c>
      <c r="R1086" s="164" t="str">
        <f t="shared" si="326"/>
        <v>280-0.277527607514311i</v>
      </c>
      <c r="S1086" s="164" t="str">
        <f t="shared" si="327"/>
        <v>-915.841104797224i</v>
      </c>
      <c r="T1086" s="164" t="str">
        <f t="shared" si="336"/>
        <v>255.92350538938-78.4972056631343i</v>
      </c>
      <c r="U1086" s="164" t="str">
        <f t="shared" si="328"/>
        <v>-0.454381158393675+0.139368406921491i</v>
      </c>
    </row>
    <row r="1087" spans="2:21" x14ac:dyDescent="0.2">
      <c r="B1087" s="164">
        <f t="shared" si="337"/>
        <v>6.2449999999998882</v>
      </c>
      <c r="C1087" s="164">
        <f t="shared" si="338"/>
        <v>1757923.6139582412</v>
      </c>
      <c r="D1087" s="164">
        <f t="shared" si="329"/>
        <v>1757.9236139582413</v>
      </c>
      <c r="E1087" s="164">
        <f t="shared" si="330"/>
        <v>-69.804395456622757</v>
      </c>
      <c r="F1087" s="164">
        <f t="shared" si="331"/>
        <v>-248.14440472918733</v>
      </c>
      <c r="G1087" s="164">
        <f t="shared" si="332"/>
        <v>-6.4697448611033561</v>
      </c>
      <c r="H1087" s="164">
        <f t="shared" si="333"/>
        <v>162.76348638132501</v>
      </c>
      <c r="I1087" s="164">
        <f t="shared" si="334"/>
        <v>-76.274140317726108</v>
      </c>
      <c r="J1087" s="164">
        <f t="shared" si="335"/>
        <v>-85.38091834786232</v>
      </c>
      <c r="K1087" s="164" t="str">
        <f t="shared" si="321"/>
        <v>1+0.508749273418199i</v>
      </c>
      <c r="L1087" s="164" t="str">
        <f t="shared" si="322"/>
        <v>1-0.171286778472099i</v>
      </c>
      <c r="M1087" s="164" t="str">
        <f t="shared" si="339"/>
        <v>1.08714202409382+0.3374624949461i</v>
      </c>
      <c r="N1087" s="164" t="str">
        <f t="shared" si="323"/>
        <v>1+3796.93309733496i</v>
      </c>
      <c r="O1087" s="164" t="str">
        <f t="shared" si="324"/>
        <v>-80.5390412089719+6.47366254764436i</v>
      </c>
      <c r="P1087" s="164" t="str">
        <f t="shared" si="340"/>
        <v>-24660.6026293376-305794.877531422i</v>
      </c>
      <c r="Q1087" s="164" t="str">
        <f t="shared" si="325"/>
        <v>-0.000120402809479698+0.000300183432118314i</v>
      </c>
      <c r="R1087" s="164" t="str">
        <f t="shared" si="326"/>
        <v>280-0.274350775261008i</v>
      </c>
      <c r="S1087" s="164" t="str">
        <f t="shared" si="327"/>
        <v>-905.357558361324i</v>
      </c>
      <c r="T1087" s="164" t="str">
        <f t="shared" si="336"/>
        <v>255.415228908221-79.2426248659305i</v>
      </c>
      <c r="U1087" s="164" t="str">
        <f t="shared" si="328"/>
        <v>-0.453478735398406+0.140691866602696i</v>
      </c>
    </row>
    <row r="1088" spans="2:21" x14ac:dyDescent="0.2">
      <c r="B1088" s="164">
        <f t="shared" si="337"/>
        <v>6.2499999999998881</v>
      </c>
      <c r="C1088" s="164">
        <f t="shared" si="338"/>
        <v>1778279.4100384661</v>
      </c>
      <c r="D1088" s="164">
        <f t="shared" si="329"/>
        <v>1778.279410038466</v>
      </c>
      <c r="E1088" s="164">
        <f t="shared" si="330"/>
        <v>-70.082567766984482</v>
      </c>
      <c r="F1088" s="164">
        <f t="shared" si="331"/>
        <v>-248.04111049689288</v>
      </c>
      <c r="G1088" s="164">
        <f t="shared" si="332"/>
        <v>-6.4785622071967373</v>
      </c>
      <c r="H1088" s="164">
        <f t="shared" si="333"/>
        <v>162.57709142802872</v>
      </c>
      <c r="I1088" s="164">
        <f t="shared" si="334"/>
        <v>-76.561129974181213</v>
      </c>
      <c r="J1088" s="164">
        <f t="shared" si="335"/>
        <v>-85.464019068864161</v>
      </c>
      <c r="K1088" s="164" t="str">
        <f t="shared" si="321"/>
        <v>1+0.514640312359502i</v>
      </c>
      <c r="L1088" s="164" t="str">
        <f t="shared" si="322"/>
        <v>1-0.173270185888742i</v>
      </c>
      <c r="M1088" s="164" t="str">
        <f t="shared" si="339"/>
        <v>1.08917182258837+0.34137012647076i</v>
      </c>
      <c r="N1088" s="164" t="str">
        <f t="shared" si="323"/>
        <v>1+3840.89951046344i</v>
      </c>
      <c r="O1088" s="164" t="str">
        <f t="shared" si="324"/>
        <v>-82.4383294664324+6.54862402700883i</v>
      </c>
      <c r="P1088" s="164" t="str">
        <f t="shared" si="340"/>
        <v>-25235.0451490138-316630.790667017i</v>
      </c>
      <c r="Q1088" s="164" t="str">
        <f t="shared" si="325"/>
        <v>-0.000117131839565631+0.00029051144168832i</v>
      </c>
      <c r="R1088" s="164" t="str">
        <f t="shared" si="326"/>
        <v>280-0.2712103079058i</v>
      </c>
      <c r="S1088" s="164" t="str">
        <f t="shared" si="327"/>
        <v>-894.994016089138i</v>
      </c>
      <c r="T1088" s="164" t="str">
        <f t="shared" si="336"/>
        <v>254.89719891926-79.9918785947684i</v>
      </c>
      <c r="U1088" s="164" t="str">
        <f t="shared" si="328"/>
        <v>-0.452558995470225+0.142022134319693i</v>
      </c>
    </row>
    <row r="1089" spans="2:21" x14ac:dyDescent="0.2">
      <c r="B1089" s="164">
        <f t="shared" si="337"/>
        <v>6.254999999999888</v>
      </c>
      <c r="C1089" s="164">
        <f t="shared" si="338"/>
        <v>1798870.9151283256</v>
      </c>
      <c r="D1089" s="164">
        <f t="shared" si="329"/>
        <v>1798.8709151283256</v>
      </c>
      <c r="E1089" s="164">
        <f t="shared" si="330"/>
        <v>-70.360252591984022</v>
      </c>
      <c r="F1089" s="164">
        <f t="shared" si="331"/>
        <v>-247.93657097766794</v>
      </c>
      <c r="G1089" s="164">
        <f t="shared" si="332"/>
        <v>-6.4875664379023466</v>
      </c>
      <c r="H1089" s="164">
        <f t="shared" si="333"/>
        <v>162.38891112171166</v>
      </c>
      <c r="I1089" s="164">
        <f t="shared" si="334"/>
        <v>-76.847819029886367</v>
      </c>
      <c r="J1089" s="164">
        <f t="shared" si="335"/>
        <v>-85.547659855956283</v>
      </c>
      <c r="K1089" s="164" t="str">
        <f t="shared" si="321"/>
        <v>1+0.520599566316768i</v>
      </c>
      <c r="L1089" s="164" t="str">
        <f t="shared" si="322"/>
        <v>1-0.175276560080845i</v>
      </c>
      <c r="M1089" s="164" t="str">
        <f t="shared" si="339"/>
        <v>1.09124890116358+0.345323006235923i</v>
      </c>
      <c r="N1089" s="164" t="str">
        <f t="shared" si="323"/>
        <v>1+3885.37503066172i</v>
      </c>
      <c r="O1089" s="164" t="str">
        <f t="shared" si="324"/>
        <v>-84.3818578306132+6.62445351939485i</v>
      </c>
      <c r="P1089" s="164" t="str">
        <f t="shared" si="340"/>
        <v>-25822.8681538665-327848.539002392i</v>
      </c>
      <c r="Q1089" s="164" t="str">
        <f t="shared" si="325"/>
        <v>-0.00011395958940964+0.000281163325922973i</v>
      </c>
      <c r="R1089" s="164" t="str">
        <f t="shared" si="326"/>
        <v>280-0.26810578918314i</v>
      </c>
      <c r="S1089" s="164" t="str">
        <f t="shared" si="327"/>
        <v>-884.749104304361i</v>
      </c>
      <c r="T1089" s="164" t="str">
        <f t="shared" si="336"/>
        <v>254.369273269594-80.7448737237231i</v>
      </c>
      <c r="U1089" s="164" t="str">
        <f t="shared" si="328"/>
        <v>-0.451621686222776+0.143359044731414i</v>
      </c>
    </row>
    <row r="1090" spans="2:21" x14ac:dyDescent="0.2">
      <c r="B1090" s="164">
        <f t="shared" si="337"/>
        <v>6.2599999999998879</v>
      </c>
      <c r="C1090" s="164">
        <f t="shared" si="338"/>
        <v>1819700.8586095157</v>
      </c>
      <c r="D1090" s="164">
        <f t="shared" si="329"/>
        <v>1819.7008586095158</v>
      </c>
      <c r="E1090" s="164">
        <f t="shared" si="330"/>
        <v>-70.637444341627258</v>
      </c>
      <c r="F1090" s="164">
        <f t="shared" si="331"/>
        <v>-247.83081819093582</v>
      </c>
      <c r="G1090" s="164">
        <f t="shared" si="332"/>
        <v>-6.4967611149975957</v>
      </c>
      <c r="H1090" s="164">
        <f t="shared" si="333"/>
        <v>162.19893692506017</v>
      </c>
      <c r="I1090" s="164">
        <f t="shared" si="334"/>
        <v>-77.134205456624855</v>
      </c>
      <c r="J1090" s="164">
        <f t="shared" si="335"/>
        <v>-85.631881265875649</v>
      </c>
      <c r="K1090" s="164" t="str">
        <f t="shared" si="321"/>
        <v>1+0.526627825182656i</v>
      </c>
      <c r="L1090" s="164" t="str">
        <f t="shared" si="322"/>
        <v>1-0.177306166991133i</v>
      </c>
      <c r="M1090" s="164" t="str">
        <f t="shared" si="339"/>
        <v>1.09337436111401+0.349321658191523i</v>
      </c>
      <c r="N1090" s="164" t="str">
        <f t="shared" si="323"/>
        <v>1+3930.36555311182i</v>
      </c>
      <c r="O1090" s="164" t="str">
        <f t="shared" si="324"/>
        <v>-86.370656785978+6.7011610759195i</v>
      </c>
      <c r="P1090" s="164" t="str">
        <f t="shared" si="340"/>
        <v>-26424.3833154337-339461.553070176i</v>
      </c>
      <c r="Q1090" s="164" t="str">
        <f t="shared" si="325"/>
        <v>-0.000110882693081828+0.000272128060133884i</v>
      </c>
      <c r="R1090" s="164" t="str">
        <f t="shared" si="326"/>
        <v>280-0.265036807592434i</v>
      </c>
      <c r="S1090" s="164" t="str">
        <f t="shared" si="327"/>
        <v>-874.62146505503i</v>
      </c>
      <c r="T1090" s="164" t="str">
        <f t="shared" si="336"/>
        <v>253.831309670316-81.5015129812059i</v>
      </c>
      <c r="U1090" s="164" t="str">
        <f t="shared" si="328"/>
        <v>-0.450666555028235+0.144702425136344i</v>
      </c>
    </row>
    <row r="1091" spans="2:21" x14ac:dyDescent="0.2">
      <c r="B1091" s="164">
        <f t="shared" si="337"/>
        <v>6.2649999999998878</v>
      </c>
      <c r="C1091" s="164">
        <f t="shared" si="338"/>
        <v>1840772.0014684827</v>
      </c>
      <c r="D1091" s="164">
        <f t="shared" si="329"/>
        <v>1840.7720014684826</v>
      </c>
      <c r="E1091" s="164">
        <f t="shared" si="330"/>
        <v>-70.914137376639502</v>
      </c>
      <c r="F1091" s="164">
        <f t="shared" si="331"/>
        <v>-247.7238847774743</v>
      </c>
      <c r="G1091" s="164">
        <f t="shared" si="332"/>
        <v>-6.5061498511170557</v>
      </c>
      <c r="H1091" s="164">
        <f t="shared" si="333"/>
        <v>162.00716053309193</v>
      </c>
      <c r="I1091" s="164">
        <f t="shared" si="334"/>
        <v>-77.42028722775656</v>
      </c>
      <c r="J1091" s="164">
        <f t="shared" si="335"/>
        <v>-85.716724244382362</v>
      </c>
      <c r="K1091" s="164" t="str">
        <f t="shared" si="321"/>
        <v>1+0.532725887996349i</v>
      </c>
      <c r="L1091" s="164" t="str">
        <f t="shared" si="322"/>
        <v>1-0.179359275641805i</v>
      </c>
      <c r="M1091" s="164" t="str">
        <f t="shared" si="339"/>
        <v>1.09554932938666+0.353366612354544i</v>
      </c>
      <c r="N1091" s="164" t="str">
        <f t="shared" si="323"/>
        <v>1+3975.87704125876i</v>
      </c>
      <c r="O1091" s="164" t="str">
        <f t="shared" si="324"/>
        <v>-88.4057808200583+6.77875686408633i</v>
      </c>
      <c r="P1091" s="164" t="str">
        <f t="shared" si="340"/>
        <v>-27039.9095650161-351483.73552016i</v>
      </c>
      <c r="Q1091" s="164" t="str">
        <f t="shared" si="325"/>
        <v>-0.000107897913431113+0.000263394998688514i</v>
      </c>
      <c r="R1091" s="164" t="str">
        <f t="shared" si="326"/>
        <v>280-0.262002956343496i</v>
      </c>
      <c r="S1091" s="164" t="str">
        <f t="shared" si="327"/>
        <v>-864.609755933539i</v>
      </c>
      <c r="T1091" s="164" t="str">
        <f t="shared" si="336"/>
        <v>253.283165793343-82.261694873231i</v>
      </c>
      <c r="U1091" s="164" t="str">
        <f t="shared" si="328"/>
        <v>-0.449693349189223+0.146052095336284i</v>
      </c>
    </row>
    <row r="1092" spans="2:21" x14ac:dyDescent="0.2">
      <c r="B1092" s="164">
        <f t="shared" si="337"/>
        <v>6.2699999999998877</v>
      </c>
      <c r="C1092" s="164">
        <f t="shared" si="338"/>
        <v>1862087.1366623887</v>
      </c>
      <c r="D1092" s="164">
        <f t="shared" si="329"/>
        <v>1862.0871366623887</v>
      </c>
      <c r="E1092" s="164">
        <f t="shared" si="330"/>
        <v>-71.190326011231122</v>
      </c>
      <c r="F1092" s="164">
        <f t="shared" si="331"/>
        <v>-247.61580400802063</v>
      </c>
      <c r="G1092" s="164">
        <f t="shared" si="332"/>
        <v>-6.5157363097484726</v>
      </c>
      <c r="H1092" s="164">
        <f t="shared" si="333"/>
        <v>161.8135738832205</v>
      </c>
      <c r="I1092" s="164">
        <f t="shared" si="334"/>
        <v>-77.706062320979598</v>
      </c>
      <c r="J1092" s="164">
        <f t="shared" si="335"/>
        <v>-85.802230124800133</v>
      </c>
      <c r="K1092" s="164" t="str">
        <f t="shared" si="321"/>
        <v>1+0.538894563049466i</v>
      </c>
      <c r="L1092" s="164" t="str">
        <f t="shared" si="322"/>
        <v>1-0.181436158170188i</v>
      </c>
      <c r="M1092" s="164" t="str">
        <f t="shared" si="339"/>
        <v>1.0977749591785+0.357458404879278i</v>
      </c>
      <c r="N1092" s="164" t="str">
        <f t="shared" si="323"/>
        <v>1+4021.915527601i</v>
      </c>
      <c r="O1092" s="164" t="str">
        <f t="shared" si="324"/>
        <v>-90.4883089825547+6.85725116913299i</v>
      </c>
      <c r="P1092" s="164" t="str">
        <f t="shared" si="340"/>
        <v>-27669.7732627786-363929.477712125i</v>
      </c>
      <c r="Q1092" s="164" t="str">
        <f t="shared" si="325"/>
        <v>-0.000105002136683817+0.000254953861844537i</v>
      </c>
      <c r="R1092" s="164" t="str">
        <f t="shared" si="326"/>
        <v>280-0.25900383330263i</v>
      </c>
      <c r="S1092" s="164" t="str">
        <f t="shared" si="327"/>
        <v>-854.712649898681i</v>
      </c>
      <c r="T1092" s="164" t="str">
        <f t="shared" si="336"/>
        <v>252.724699372482-83.025313607933i</v>
      </c>
      <c r="U1092" s="164" t="str">
        <f t="shared" si="328"/>
        <v>-0.448701816118243+0.147407867502335i</v>
      </c>
    </row>
    <row r="1093" spans="2:21" x14ac:dyDescent="0.2">
      <c r="B1093" s="164">
        <f t="shared" si="337"/>
        <v>6.2749999999998876</v>
      </c>
      <c r="C1093" s="164">
        <f t="shared" si="338"/>
        <v>1883649.0894893161</v>
      </c>
      <c r="D1093" s="164">
        <f t="shared" si="329"/>
        <v>1883.6490894893161</v>
      </c>
      <c r="E1093" s="164">
        <f t="shared" si="330"/>
        <v>-71.466004515918144</v>
      </c>
      <c r="F1093" s="164">
        <f t="shared" si="331"/>
        <v>-247.50660979120045</v>
      </c>
      <c r="G1093" s="164">
        <f t="shared" si="332"/>
        <v>-6.5255242051919886</v>
      </c>
      <c r="H1093" s="164">
        <f t="shared" si="333"/>
        <v>161.61816916549651</v>
      </c>
      <c r="I1093" s="164">
        <f t="shared" si="334"/>
        <v>-77.991528721110129</v>
      </c>
      <c r="J1093" s="164">
        <f t="shared" si="335"/>
        <v>-85.888440625703936</v>
      </c>
      <c r="K1093" s="164" t="str">
        <f t="shared" si="321"/>
        <v>1+0.545134667993206i</v>
      </c>
      <c r="L1093" s="164" t="str">
        <f t="shared" si="322"/>
        <v>1-0.183537089864811i</v>
      </c>
      <c r="M1093" s="164" t="str">
        <f t="shared" si="339"/>
        <v>1.10005243054789+0.361597578128395i</v>
      </c>
      <c r="N1093" s="164" t="str">
        <f t="shared" si="323"/>
        <v>1+4068.48711449003i</v>
      </c>
      <c r="O1093" s="164" t="str">
        <f t="shared" si="324"/>
        <v>-92.6193454574645+6.9366543953946i</v>
      </c>
      <c r="P1093" s="164" t="str">
        <f t="shared" si="340"/>
        <v>-28314.308370791-376813.6768918i</v>
      </c>
      <c r="Q1093" s="164" t="str">
        <f t="shared" si="325"/>
        <v>-0.0001021923672847+0.000246794723047609i</v>
      </c>
      <c r="R1093" s="164" t="str">
        <f t="shared" si="326"/>
        <v>280-0.256039040939325i</v>
      </c>
      <c r="S1093" s="164" t="str">
        <f t="shared" si="327"/>
        <v>-844.92883509977i</v>
      </c>
      <c r="T1093" s="164" t="str">
        <f t="shared" si="336"/>
        <v>252.155768308784-83.7922590215097i</v>
      </c>
      <c r="U1093" s="164" t="str">
        <f t="shared" si="328"/>
        <v>-0.447691703524732+0.148769546043411i</v>
      </c>
    </row>
    <row r="1094" spans="2:21" x14ac:dyDescent="0.2">
      <c r="B1094" s="164">
        <f t="shared" si="337"/>
        <v>6.2799999999998875</v>
      </c>
      <c r="C1094" s="164">
        <f t="shared" si="338"/>
        <v>1905460.7179627572</v>
      </c>
      <c r="D1094" s="164">
        <f t="shared" si="329"/>
        <v>1905.4607179627571</v>
      </c>
      <c r="E1094" s="164">
        <f t="shared" si="330"/>
        <v>-71.741167120394081</v>
      </c>
      <c r="F1094" s="164">
        <f t="shared" si="331"/>
        <v>-247.39633668075891</v>
      </c>
      <c r="G1094" s="164">
        <f t="shared" si="332"/>
        <v>-6.5355173024809678</v>
      </c>
      <c r="H1094" s="164">
        <f t="shared" si="333"/>
        <v>161.42093883302047</v>
      </c>
      <c r="I1094" s="164">
        <f t="shared" si="334"/>
        <v>-78.27668442287505</v>
      </c>
      <c r="J1094" s="164">
        <f t="shared" si="335"/>
        <v>-85.975397847738435</v>
      </c>
      <c r="K1094" s="164" t="str">
        <f t="shared" si="321"/>
        <v>1+0.551447029946718i</v>
      </c>
      <c r="L1094" s="164" t="str">
        <f t="shared" si="322"/>
        <v>1-0.185662349201896i</v>
      </c>
      <c r="M1094" s="164" t="str">
        <f t="shared" si="339"/>
        <v>1.10238295104032+0.365784680744822i</v>
      </c>
      <c r="N1094" s="164" t="str">
        <f t="shared" si="323"/>
        <v>1+4115.59797493925i</v>
      </c>
      <c r="O1094" s="164" t="str">
        <f t="shared" si="324"/>
        <v>-94.8000201485346+7.0169770676828i</v>
      </c>
      <c r="P1094" s="164" t="str">
        <f t="shared" si="340"/>
        <v>-28973.856630099-390151.753970441i</v>
      </c>
      <c r="Q1094" s="164" t="str">
        <f t="shared" si="325"/>
        <v>-0.0000994657229689857+0.000238907996675987i</v>
      </c>
      <c r="R1094" s="164" t="str">
        <f t="shared" si="326"/>
        <v>280-0.253108186273564i</v>
      </c>
      <c r="S1094" s="164" t="str">
        <f t="shared" si="327"/>
        <v>-835.257014702759i</v>
      </c>
      <c r="T1094" s="164" t="str">
        <f t="shared" si="336"/>
        <v>251.576230780239-84.5624165057713i</v>
      </c>
      <c r="U1094" s="164" t="str">
        <f t="shared" si="328"/>
        <v>-0.446662759609822+0.150136927477609i</v>
      </c>
    </row>
    <row r="1095" spans="2:21" x14ac:dyDescent="0.2">
      <c r="B1095" s="164">
        <f t="shared" si="337"/>
        <v>6.2849999999998873</v>
      </c>
      <c r="C1095" s="164">
        <f t="shared" si="338"/>
        <v>1927524.9131904403</v>
      </c>
      <c r="D1095" s="164">
        <f t="shared" si="329"/>
        <v>1927.5249131904402</v>
      </c>
      <c r="E1095" s="164">
        <f t="shared" si="330"/>
        <v>-72.015808016454898</v>
      </c>
      <c r="F1095" s="164">
        <f t="shared" si="331"/>
        <v>-247.28501988206233</v>
      </c>
      <c r="G1095" s="164">
        <f t="shared" si="332"/>
        <v>-6.5457194172627631</v>
      </c>
      <c r="H1095" s="164">
        <f t="shared" si="333"/>
        <v>161.22187561252457</v>
      </c>
      <c r="I1095" s="164">
        <f t="shared" si="334"/>
        <v>-78.561527433717657</v>
      </c>
      <c r="J1095" s="164">
        <f t="shared" si="335"/>
        <v>-86.063144269537759</v>
      </c>
      <c r="K1095" s="164" t="str">
        <f t="shared" si="321"/>
        <v>1+0.557832485606743i</v>
      </c>
      <c r="L1095" s="164" t="str">
        <f t="shared" si="322"/>
        <v>1-0.187812217882264i</v>
      </c>
      <c r="M1095" s="164" t="str">
        <f t="shared" si="339"/>
        <v>1.10476775632858+0.370020267724479i</v>
      </c>
      <c r="N1095" s="164" t="str">
        <f t="shared" si="323"/>
        <v>1+4163.25435344219i</v>
      </c>
      <c r="O1095" s="164" t="str">
        <f t="shared" si="324"/>
        <v>-97.0314892783504+7.09822983268078i</v>
      </c>
      <c r="P1095" s="164" t="str">
        <f t="shared" si="340"/>
        <v>-29648.7677419198-403959.671929239i</v>
      </c>
      <c r="Q1095" s="164" t="str">
        <f t="shared" si="325"/>
        <v>-0.0000968194300544745+0.000231284426215901i</v>
      </c>
      <c r="R1095" s="164" t="str">
        <f t="shared" si="326"/>
        <v>280-0.250210880823737i</v>
      </c>
      <c r="S1095" s="164" t="str">
        <f t="shared" si="327"/>
        <v>-825.69590671833i</v>
      </c>
      <c r="T1095" s="164" t="str">
        <f t="shared" si="336"/>
        <v>250.98594535587-85.3356669374921i</v>
      </c>
      <c r="U1095" s="164" t="str">
        <f t="shared" si="328"/>
        <v>-0.445614733268906+0.151509800306774i</v>
      </c>
    </row>
    <row r="1096" spans="2:21" x14ac:dyDescent="0.2">
      <c r="B1096" s="164">
        <f t="shared" si="337"/>
        <v>6.2899999999998872</v>
      </c>
      <c r="C1096" s="164">
        <f t="shared" si="338"/>
        <v>1949844.5997575403</v>
      </c>
      <c r="D1096" s="164">
        <f t="shared" si="329"/>
        <v>1949.8445997575402</v>
      </c>
      <c r="E1096" s="164">
        <f t="shared" si="330"/>
        <v>-72.289921360971022</v>
      </c>
      <c r="F1096" s="164">
        <f t="shared" si="331"/>
        <v>-247.17269525785844</v>
      </c>
      <c r="G1096" s="164">
        <f t="shared" si="332"/>
        <v>-6.5561344156378434</v>
      </c>
      <c r="H1096" s="164">
        <f t="shared" si="333"/>
        <v>161.0209725151185</v>
      </c>
      <c r="I1096" s="164">
        <f t="shared" si="334"/>
        <v>-78.846055776608864</v>
      </c>
      <c r="J1096" s="164">
        <f t="shared" si="335"/>
        <v>-86.151722742739935</v>
      </c>
      <c r="K1096" s="164" t="str">
        <f t="shared" si="321"/>
        <v>1+0.564291881358511i</v>
      </c>
      <c r="L1096" s="164" t="str">
        <f t="shared" si="322"/>
        <v>1-0.189986980868682i</v>
      </c>
      <c r="M1096" s="164" t="str">
        <f t="shared" si="339"/>
        <v>1.10720811086801+0.374304900489829i</v>
      </c>
      <c r="N1096" s="164" t="str">
        <f t="shared" si="323"/>
        <v>1+4211.46256680019i</v>
      </c>
      <c r="O1096" s="164" t="str">
        <f t="shared" si="324"/>
        <v>-99.314936001381+7.18042346035455i</v>
      </c>
      <c r="P1096" s="164" t="str">
        <f t="shared" si="340"/>
        <v>-30339.3995530585-418253.954870512i</v>
      </c>
      <c r="Q1096" s="164" t="str">
        <f t="shared" si="325"/>
        <v>-0.0000942508189433777+0.000223915072852397i</v>
      </c>
      <c r="R1096" s="164" t="str">
        <f t="shared" si="326"/>
        <v>280-0.247346740555144i</v>
      </c>
      <c r="S1096" s="164" t="str">
        <f t="shared" si="327"/>
        <v>-816.244243831978i</v>
      </c>
      <c r="T1096" s="164" t="str">
        <f t="shared" si="336"/>
        <v>250.384771114261-86.1118866097565i</v>
      </c>
      <c r="U1096" s="164" t="str">
        <f t="shared" si="328"/>
        <v>-0.44454737430208+0.152887944894606i</v>
      </c>
    </row>
    <row r="1097" spans="2:21" x14ac:dyDescent="0.2">
      <c r="B1097" s="164">
        <f t="shared" si="337"/>
        <v>6.2949999999998871</v>
      </c>
      <c r="C1097" s="164">
        <f t="shared" si="338"/>
        <v>1972422.7361143427</v>
      </c>
      <c r="D1097" s="164">
        <f t="shared" si="329"/>
        <v>1972.4227361143428</v>
      </c>
      <c r="E1097" s="164">
        <f t="shared" si="330"/>
        <v>-72.563501278909314</v>
      </c>
      <c r="F1097" s="164">
        <f t="shared" si="331"/>
        <v>-247.05939933325675</v>
      </c>
      <c r="G1097" s="164">
        <f t="shared" si="332"/>
        <v>-6.5667662139562166</v>
      </c>
      <c r="H1097" s="164">
        <f t="shared" si="333"/>
        <v>160.81822284719345</v>
      </c>
      <c r="I1097" s="164">
        <f t="shared" si="334"/>
        <v>-79.130267492865528</v>
      </c>
      <c r="J1097" s="164">
        <f t="shared" si="335"/>
        <v>-86.241176486063296</v>
      </c>
      <c r="K1097" s="164" t="str">
        <f t="shared" si="321"/>
        <v>1+0.570826073387933i</v>
      </c>
      <c r="L1097" s="164" t="str">
        <f t="shared" si="322"/>
        <v>1-0.192186926423627i</v>
      </c>
      <c r="M1097" s="164" t="str">
        <f t="shared" si="339"/>
        <v>1.10970530856689+0.378639146964306i</v>
      </c>
      <c r="N1097" s="164" t="str">
        <f t="shared" si="323"/>
        <v>1+4260.22900495973i</v>
      </c>
      <c r="O1097" s="164" t="str">
        <f t="shared" si="324"/>
        <v>-101.651571031306+7.26356884538042i</v>
      </c>
      <c r="P1097" s="164" t="str">
        <f t="shared" si="340"/>
        <v>-31046.1182456428-433051.707738449i</v>
      </c>
      <c r="Q1097" s="164" t="str">
        <f t="shared" si="325"/>
        <v>-0.0000917573198240269+0.00021679130446064i</v>
      </c>
      <c r="R1097" s="164" t="str">
        <f t="shared" si="326"/>
        <v>280-0.244515385829094i</v>
      </c>
      <c r="S1097" s="164" t="str">
        <f t="shared" si="327"/>
        <v>-806.900773236012i</v>
      </c>
      <c r="T1097" s="164" t="str">
        <f t="shared" si="336"/>
        <v>249.77256776654-86.8909471655027i</v>
      </c>
      <c r="U1097" s="164" t="str">
        <f t="shared" si="328"/>
        <v>-0.443460433632497+0.154271133348673i</v>
      </c>
    </row>
    <row r="1098" spans="2:21" x14ac:dyDescent="0.2">
      <c r="B1098" s="164">
        <f t="shared" si="337"/>
        <v>6.299999999999887</v>
      </c>
      <c r="C1098" s="164">
        <f t="shared" si="338"/>
        <v>1995262.3149683625</v>
      </c>
      <c r="D1098" s="164">
        <f t="shared" si="329"/>
        <v>1995.2623149683625</v>
      </c>
      <c r="E1098" s="164">
        <f t="shared" si="330"/>
        <v>-72.836541866397667</v>
      </c>
      <c r="F1098" s="164">
        <f t="shared" si="331"/>
        <v>-246.94516929991585</v>
      </c>
      <c r="G1098" s="164">
        <f t="shared" si="332"/>
        <v>-6.5776187785683007</v>
      </c>
      <c r="H1098" s="164">
        <f t="shared" si="333"/>
        <v>160.61362022148208</v>
      </c>
      <c r="I1098" s="164">
        <f t="shared" si="334"/>
        <v>-79.414160644965961</v>
      </c>
      <c r="J1098" s="164">
        <f t="shared" si="335"/>
        <v>-86.331549078433767</v>
      </c>
      <c r="K1098" s="164" t="str">
        <f t="shared" si="321"/>
        <v>1+0.577435927795086i</v>
      </c>
      <c r="L1098" s="164" t="str">
        <f t="shared" si="322"/>
        <v>1-0.1944123461475i</v>
      </c>
      <c r="M1098" s="164" t="str">
        <f t="shared" si="339"/>
        <v>1.1122606734725+0.383023581647586i</v>
      </c>
      <c r="N1098" s="164" t="str">
        <f t="shared" si="323"/>
        <v>1+4309.56013185935i</v>
      </c>
      <c r="O1098" s="164" t="str">
        <f t="shared" si="324"/>
        <v>-104.042633282946+7.34767700858913i</v>
      </c>
      <c r="P1098" s="164" t="str">
        <f t="shared" si="340"/>
        <v>-31769.2985312782-448370.636732838i</v>
      </c>
      <c r="Q1098" s="164" t="str">
        <f t="shared" si="325"/>
        <v>-0.0000893364585631065+0.000209904784983533i</v>
      </c>
      <c r="R1098" s="164" t="str">
        <f t="shared" si="326"/>
        <v>280-0.241716441352587i</v>
      </c>
      <c r="S1098" s="164" t="str">
        <f t="shared" si="327"/>
        <v>-797.664256463539i</v>
      </c>
      <c r="T1098" s="164" t="str">
        <f t="shared" si="336"/>
        <v>249.14919578389-87.6727155334808i</v>
      </c>
      <c r="U1098" s="164" t="str">
        <f t="shared" si="328"/>
        <v>-0.442353663532753+0.155659129406702i</v>
      </c>
    </row>
    <row r="1099" spans="2:21" x14ac:dyDescent="0.2">
      <c r="B1099" s="164">
        <f t="shared" si="337"/>
        <v>6.3049999999998869</v>
      </c>
      <c r="C1099" s="164">
        <f t="shared" si="338"/>
        <v>2018366.3636810379</v>
      </c>
      <c r="D1099" s="164">
        <f t="shared" si="329"/>
        <v>2018.3663636810379</v>
      </c>
      <c r="E1099" s="164">
        <f t="shared" si="330"/>
        <v>-73.109037193834837</v>
      </c>
      <c r="F1099" s="164">
        <f t="shared" si="331"/>
        <v>-246.83004301941077</v>
      </c>
      <c r="G1099" s="164">
        <f t="shared" si="332"/>
        <v>-6.5886961255302694</v>
      </c>
      <c r="H1099" s="164">
        <f t="shared" si="333"/>
        <v>160.40715856826259</v>
      </c>
      <c r="I1099" s="164">
        <f t="shared" si="334"/>
        <v>-79.697733319365113</v>
      </c>
      <c r="J1099" s="164">
        <f t="shared" si="335"/>
        <v>-86.422884451148178</v>
      </c>
      <c r="K1099" s="164" t="str">
        <f t="shared" si="321"/>
        <v>1+0.584122320709012i</v>
      </c>
      <c r="L1099" s="164" t="str">
        <f t="shared" si="322"/>
        <v>1-0.196663535017274i</v>
      </c>
      <c r="M1099" s="164" t="str">
        <f t="shared" si="339"/>
        <v>1.11487556047313+0.387458785691738i</v>
      </c>
      <c r="N1099" s="164" t="str">
        <f t="shared" si="323"/>
        <v>1+4359.4624862865i</v>
      </c>
      <c r="O1099" s="164" t="str">
        <f t="shared" si="324"/>
        <v>-106.489390529155+7.43275909842659i</v>
      </c>
      <c r="P1099" s="164" t="str">
        <f t="shared" si="340"/>
        <v>-32509.3238497245-464229.070440266i</v>
      </c>
      <c r="Q1099" s="164" t="str">
        <f t="shared" si="325"/>
        <v>-0.0000869858527794641+0.000203247464181727i</v>
      </c>
      <c r="R1099" s="164" t="str">
        <f t="shared" si="326"/>
        <v>280-0.238949536128562i</v>
      </c>
      <c r="S1099" s="164" t="str">
        <f t="shared" si="327"/>
        <v>-788.533469224254i</v>
      </c>
      <c r="T1099" s="164" t="str">
        <f t="shared" si="336"/>
        <v>248.514516529544-88.4570538668407i</v>
      </c>
      <c r="U1099" s="164" t="str">
        <f t="shared" si="328"/>
        <v>-0.441226817859241+0.157051688327549i</v>
      </c>
    </row>
    <row r="1100" spans="2:21" x14ac:dyDescent="0.2">
      <c r="B1100" s="164">
        <f t="shared" si="337"/>
        <v>6.3099999999998868</v>
      </c>
      <c r="C1100" s="164">
        <f t="shared" si="338"/>
        <v>2041737.9446690001</v>
      </c>
      <c r="D1100" s="164">
        <f t="shared" si="329"/>
        <v>2041.7379446690002</v>
      </c>
      <c r="E1100" s="164">
        <f t="shared" si="330"/>
        <v>-73.380981309039456</v>
      </c>
      <c r="F1100" s="164">
        <f t="shared" si="331"/>
        <v>-246.71405902575421</v>
      </c>
      <c r="G1100" s="164">
        <f t="shared" si="332"/>
        <v>-6.6000023202608098</v>
      </c>
      <c r="H1100" s="164">
        <f t="shared" si="333"/>
        <v>160.19883214670705</v>
      </c>
      <c r="I1100" s="164">
        <f t="shared" si="334"/>
        <v>-79.980983629300269</v>
      </c>
      <c r="J1100" s="164">
        <f t="shared" si="335"/>
        <v>-86.515226879047162</v>
      </c>
      <c r="K1100" s="164" t="str">
        <f t="shared" si="321"/>
        <v>1+0.590886138403847i</v>
      </c>
      <c r="L1100" s="164" t="str">
        <f t="shared" si="322"/>
        <v>1-0.198940791425597i</v>
      </c>
      <c r="M1100" s="164" t="str">
        <f t="shared" si="339"/>
        <v>1.11755135601648+0.39194534697825i</v>
      </c>
      <c r="N1100" s="164" t="str">
        <f t="shared" si="323"/>
        <v>1+4409.9426827442i</v>
      </c>
      <c r="O1100" s="164" t="str">
        <f t="shared" si="324"/>
        <v>-108.993140073013+7.51882639243167i</v>
      </c>
      <c r="P1100" s="164" t="str">
        <f t="shared" si="340"/>
        <v>-33266.586572201-480645.981707905i</v>
      </c>
      <c r="Q1100" s="164" t="str">
        <f t="shared" si="325"/>
        <v>-0.0000847032080910725+0.000196811567742823i</v>
      </c>
      <c r="R1100" s="164" t="str">
        <f t="shared" si="326"/>
        <v>280-0.23621430340673i</v>
      </c>
      <c r="S1100" s="164" t="str">
        <f t="shared" si="327"/>
        <v>-779.50720124221i</v>
      </c>
      <c r="T1100" s="164" t="str">
        <f t="shared" si="336"/>
        <v>247.868392395334-89.2438194845706i</v>
      </c>
      <c r="U1100" s="164" t="str">
        <f t="shared" si="328"/>
        <v>-0.440079652294586+0.158448556787227i</v>
      </c>
    </row>
    <row r="1101" spans="2:21" x14ac:dyDescent="0.2">
      <c r="B1101" s="164">
        <f t="shared" si="337"/>
        <v>6.3149999999998867</v>
      </c>
      <c r="C1101" s="164">
        <f t="shared" si="338"/>
        <v>2065380.1558099939</v>
      </c>
      <c r="D1101" s="164">
        <f t="shared" si="329"/>
        <v>2065.380155809994</v>
      </c>
      <c r="E1101" s="164">
        <f t="shared" si="330"/>
        <v>-73.652368240437113</v>
      </c>
      <c r="F1101" s="164">
        <f t="shared" si="331"/>
        <v>-246.59725652705242</v>
      </c>
      <c r="G1101" s="164">
        <f t="shared" si="332"/>
        <v>-6.611541477148605</v>
      </c>
      <c r="H1101" s="164">
        <f t="shared" si="333"/>
        <v>159.98863555636299</v>
      </c>
      <c r="I1101" s="164">
        <f t="shared" si="334"/>
        <v>-80.263909717585719</v>
      </c>
      <c r="J1101" s="164">
        <f t="shared" si="335"/>
        <v>-86.608620970689429</v>
      </c>
      <c r="K1101" s="164" t="str">
        <f t="shared" si="321"/>
        <v>1+0.597728277416303i</v>
      </c>
      <c r="L1101" s="164" t="str">
        <f t="shared" si="322"/>
        <v>1-0.201244417220337i</v>
      </c>
      <c r="M1101" s="164" t="str">
        <f t="shared" si="339"/>
        <v>1.12028947884476+0.396483860195966i</v>
      </c>
      <c r="N1101" s="164" t="str">
        <f t="shared" si="323"/>
        <v>1+4461.00741232781i</v>
      </c>
      <c r="O1101" s="164" t="str">
        <f t="shared" si="324"/>
        <v>-111.55520943567+7.60589029873095i</v>
      </c>
      <c r="P1101" s="164" t="str">
        <f t="shared" si="340"/>
        <v>-34041.4882094266-497641.010286006i</v>
      </c>
      <c r="Q1101" s="164" t="str">
        <f t="shared" si="325"/>
        <v>-0.0000824863145270622+0.000190589587736942i</v>
      </c>
      <c r="R1101" s="164" t="str">
        <f t="shared" si="326"/>
        <v>280-0.233510380634956i</v>
      </c>
      <c r="S1101" s="164" t="str">
        <f t="shared" si="327"/>
        <v>-770.584256095358i</v>
      </c>
      <c r="T1101" s="164" t="str">
        <f t="shared" si="336"/>
        <v>247.210686942758-90.0328648160262i</v>
      </c>
      <c r="U1101" s="164" t="str">
        <f t="shared" si="328"/>
        <v>-0.438911924598106+0.159849472780411i</v>
      </c>
    </row>
    <row r="1102" spans="2:21" x14ac:dyDescent="0.2">
      <c r="B1102" s="164">
        <f t="shared" si="337"/>
        <v>6.3199999999998866</v>
      </c>
      <c r="C1102" s="164">
        <f t="shared" si="338"/>
        <v>2089296.1308534977</v>
      </c>
      <c r="D1102" s="164">
        <f t="shared" si="329"/>
        <v>2089.2961308534977</v>
      </c>
      <c r="E1102" s="164">
        <f t="shared" si="330"/>
        <v>-73.923192000281475</v>
      </c>
      <c r="F1102" s="164">
        <f t="shared" si="331"/>
        <v>-246.4796754062734</v>
      </c>
      <c r="G1102" s="164">
        <f t="shared" si="332"/>
        <v>-6.623317759108355</v>
      </c>
      <c r="H1102" s="164">
        <f t="shared" si="333"/>
        <v>159.77656374876031</v>
      </c>
      <c r="I1102" s="164">
        <f t="shared" si="334"/>
        <v>-80.546509759389835</v>
      </c>
      <c r="J1102" s="164">
        <f t="shared" si="335"/>
        <v>-86.703111657513091</v>
      </c>
      <c r="K1102" s="164" t="str">
        <f t="shared" si="321"/>
        <v>1+0.604649644664493i</v>
      </c>
      <c r="L1102" s="164" t="str">
        <f t="shared" si="322"/>
        <v>1-0.2035747177446i</v>
      </c>
      <c r="M1102" s="164" t="str">
        <f t="shared" si="339"/>
        <v>1.12309138074695+0.401074926919893i</v>
      </c>
      <c r="N1102" s="164" t="str">
        <f t="shared" si="323"/>
        <v>1+4512.66344361192i</v>
      </c>
      <c r="O1102" s="164" t="str">
        <f t="shared" si="324"/>
        <v>-114.176957060214+7.69396235755091i</v>
      </c>
      <c r="P1102" s="164" t="str">
        <f t="shared" si="340"/>
        <v>-34834.4396245064-515234.486266118i</v>
      </c>
      <c r="Q1102" s="164" t="str">
        <f t="shared" si="325"/>
        <v>-0.0000803330430971621+0.000184574273406344i</v>
      </c>
      <c r="R1102" s="164" t="str">
        <f t="shared" si="326"/>
        <v>280-0.230837409411206i</v>
      </c>
      <c r="S1102" s="164" t="str">
        <f t="shared" si="327"/>
        <v>-761.763451056976i</v>
      </c>
      <c r="T1102" s="164" t="str">
        <f t="shared" si="336"/>
        <v>246.541265048579-90.82403734878i</v>
      </c>
      <c r="U1102" s="164" t="str">
        <f t="shared" si="328"/>
        <v>-0.437723394864316+0.161254165527859i</v>
      </c>
    </row>
    <row r="1103" spans="2:21" x14ac:dyDescent="0.2">
      <c r="B1103" s="164">
        <f t="shared" si="337"/>
        <v>6.3249999999998865</v>
      </c>
      <c r="C1103" s="164">
        <f t="shared" si="338"/>
        <v>2113489.0398360984</v>
      </c>
      <c r="D1103" s="164">
        <f t="shared" si="329"/>
        <v>2113.4890398360985</v>
      </c>
      <c r="E1103" s="164">
        <f t="shared" si="330"/>
        <v>-74.193446587908539</v>
      </c>
      <c r="F1103" s="164">
        <f t="shared" si="331"/>
        <v>-246.36135622110174</v>
      </c>
      <c r="G1103" s="164">
        <f t="shared" si="332"/>
        <v>-6.6353353770842318</v>
      </c>
      <c r="H1103" s="164">
        <f t="shared" si="333"/>
        <v>159.56261203913965</v>
      </c>
      <c r="I1103" s="164">
        <f t="shared" si="334"/>
        <v>-80.828781964992771</v>
      </c>
      <c r="J1103" s="164">
        <f t="shared" si="335"/>
        <v>-86.798744181962093</v>
      </c>
      <c r="K1103" s="164" t="str">
        <f t="shared" si="321"/>
        <v>1+0.611651157568149i</v>
      </c>
      <c r="L1103" s="164" t="str">
        <f t="shared" si="322"/>
        <v>1-0.205932001877195i</v>
      </c>
      <c r="M1103" s="164" t="str">
        <f t="shared" si="339"/>
        <v>1.12595854732851+0.405719155690954i</v>
      </c>
      <c r="N1103" s="164" t="str">
        <f t="shared" si="323"/>
        <v>1+4564.91762354755i</v>
      </c>
      <c r="O1103" s="164" t="str">
        <f t="shared" si="324"/>
        <v>-116.859773031939+7.78305424274755i</v>
      </c>
      <c r="P1103" s="164" t="str">
        <f t="shared" si="340"/>
        <v>-35645.8612507767-533447.454343022i</v>
      </c>
      <c r="Q1103" s="164" t="str">
        <f t="shared" si="325"/>
        <v>-0.0000782413425112579+0.000178758622277169i</v>
      </c>
      <c r="R1103" s="164" t="str">
        <f t="shared" si="326"/>
        <v>280-0.228195035436038i</v>
      </c>
      <c r="S1103" s="164" t="str">
        <f t="shared" si="327"/>
        <v>-753.043616938924i</v>
      </c>
      <c r="T1103" s="164" t="str">
        <f t="shared" si="336"/>
        <v>245.859993054929-91.6171795800336i</v>
      </c>
      <c r="U1103" s="164" t="str">
        <f t="shared" si="328"/>
        <v>-0.436513825789428+0.162662355390137i</v>
      </c>
    </row>
    <row r="1104" spans="2:21" x14ac:dyDescent="0.2">
      <c r="B1104" s="164">
        <f t="shared" si="337"/>
        <v>6.3299999999998864</v>
      </c>
      <c r="C1104" s="164">
        <f t="shared" si="338"/>
        <v>2137962.0895016775</v>
      </c>
      <c r="D1104" s="164">
        <f t="shared" si="329"/>
        <v>2137.9620895016774</v>
      </c>
      <c r="E1104" s="164">
        <f t="shared" si="330"/>
        <v>-74.463125993017499</v>
      </c>
      <c r="F1104" s="164">
        <f t="shared" si="331"/>
        <v>-246.24234020286485</v>
      </c>
      <c r="G1104" s="164">
        <f t="shared" si="332"/>
        <v>-6.6475985894987213</v>
      </c>
      <c r="H1104" s="164">
        <f t="shared" si="333"/>
        <v>159.34677611828741</v>
      </c>
      <c r="I1104" s="164">
        <f t="shared" si="334"/>
        <v>-81.110724582516227</v>
      </c>
      <c r="J1104" s="164">
        <f t="shared" si="335"/>
        <v>-86.895564084577444</v>
      </c>
      <c r="K1104" s="164" t="str">
        <f t="shared" si="321"/>
        <v>1+0.618733744170224i</v>
      </c>
      <c r="L1104" s="164" t="str">
        <f t="shared" si="322"/>
        <v>1-0.208316582073582i</v>
      </c>
      <c r="M1104" s="164" t="str">
        <f t="shared" si="339"/>
        <v>1.12889249879913+0.410417162096642i</v>
      </c>
      <c r="N1104" s="164" t="str">
        <f t="shared" si="323"/>
        <v>1+4617.77687836962i</v>
      </c>
      <c r="O1104" s="164" t="str">
        <f t="shared" si="324"/>
        <v>-119.605079815383+7.87317776335376i</v>
      </c>
      <c r="P1104" s="164" t="str">
        <f t="shared" si="340"/>
        <v>-36476.1833147242-552301.698929265i</v>
      </c>
      <c r="Q1104" s="164" t="str">
        <f t="shared" si="325"/>
        <v>-0.0000762092360421347+0.000173135871581922i</v>
      </c>
      <c r="R1104" s="164" t="str">
        <f t="shared" si="326"/>
        <v>280-0.225582908465645i</v>
      </c>
      <c r="S1104" s="164" t="str">
        <f t="shared" si="327"/>
        <v>-744.42359793663i</v>
      </c>
      <c r="T1104" s="164" t="str">
        <f t="shared" si="336"/>
        <v>245.166738923889-92.4121289718531i</v>
      </c>
      <c r="U1104" s="164" t="str">
        <f t="shared" si="328"/>
        <v>-0.435282982945806+0.164073753788146i</v>
      </c>
    </row>
    <row r="1105" spans="2:21" x14ac:dyDescent="0.2">
      <c r="B1105" s="164">
        <f t="shared" si="337"/>
        <v>6.3349999999998863</v>
      </c>
      <c r="C1105" s="164">
        <f t="shared" si="338"/>
        <v>2162718.5237264554</v>
      </c>
      <c r="D1105" s="164">
        <f t="shared" si="329"/>
        <v>2162.7185237264553</v>
      </c>
      <c r="E1105" s="164">
        <f t="shared" si="330"/>
        <v>-74.732224198977988</v>
      </c>
      <c r="F1105" s="164">
        <f t="shared" si="331"/>
        <v>-246.1226692545066</v>
      </c>
      <c r="G1105" s="164">
        <f t="shared" si="332"/>
        <v>-6.6601117016452456</v>
      </c>
      <c r="H1105" s="164">
        <f t="shared" si="333"/>
        <v>159.1290520644736</v>
      </c>
      <c r="I1105" s="164">
        <f t="shared" si="334"/>
        <v>-81.392335900623237</v>
      </c>
      <c r="J1105" s="164">
        <f t="shared" si="335"/>
        <v>-86.993617190033007</v>
      </c>
      <c r="K1105" s="164" t="str">
        <f t="shared" si="321"/>
        <v>1+0.625898343259897i</v>
      </c>
      <c r="L1105" s="164" t="str">
        <f t="shared" si="322"/>
        <v>1-0.210728774407281i</v>
      </c>
      <c r="M1105" s="164" t="str">
        <f t="shared" si="339"/>
        <v>1.13189479077871+0.415169568852616i</v>
      </c>
      <c r="N1105" s="164" t="str">
        <f t="shared" si="323"/>
        <v>1+4671.24821451511i</v>
      </c>
      <c r="O1105" s="164" t="str">
        <f t="shared" si="324"/>
        <v>-122.414333008543+7.96434486514455i</v>
      </c>
      <c r="P1105" s="164" t="str">
        <f t="shared" si="340"/>
        <v>-37325.8460640976-571819.770152349i</v>
      </c>
      <c r="Q1105" s="164" t="str">
        <f t="shared" si="325"/>
        <v>-0.000074234818524786+0.000167699489981592i</v>
      </c>
      <c r="R1105" s="164" t="str">
        <f t="shared" si="326"/>
        <v>280-0.223000682265427i</v>
      </c>
      <c r="S1105" s="164" t="str">
        <f t="shared" si="327"/>
        <v>-735.902251475909i</v>
      </c>
      <c r="T1105" s="164" t="str">
        <f t="shared" si="336"/>
        <v>244.461372396522-93.2087179104715i</v>
      </c>
      <c r="U1105" s="164" t="str">
        <f t="shared" si="328"/>
        <v>-0.434030635064319+0.165488063130863i</v>
      </c>
    </row>
    <row r="1106" spans="2:21" x14ac:dyDescent="0.2">
      <c r="B1106" s="164">
        <f t="shared" si="337"/>
        <v>6.3399999999998862</v>
      </c>
      <c r="C1106" s="164">
        <f t="shared" si="338"/>
        <v>2187761.6239489811</v>
      </c>
      <c r="D1106" s="164">
        <f t="shared" si="329"/>
        <v>2187.7616239489812</v>
      </c>
      <c r="E1106" s="164">
        <f t="shared" si="330"/>
        <v>-75.000735186157371</v>
      </c>
      <c r="F1106" s="164">
        <f t="shared" si="331"/>
        <v>-246.00238594758918</v>
      </c>
      <c r="G1106" s="164">
        <f t="shared" si="332"/>
        <v>-6.6728790650238059</v>
      </c>
      <c r="H1106" s="164">
        <f t="shared" si="333"/>
        <v>158.9094363554797</v>
      </c>
      <c r="I1106" s="164">
        <f t="shared" si="334"/>
        <v>-81.673614251181178</v>
      </c>
      <c r="J1106" s="164">
        <f t="shared" si="335"/>
        <v>-87.092949592109477</v>
      </c>
      <c r="K1106" s="164" t="str">
        <f t="shared" si="321"/>
        <v>1+0.633145904497022i</v>
      </c>
      <c r="L1106" s="164" t="str">
        <f t="shared" si="322"/>
        <v>1-0.213168898611774i</v>
      </c>
      <c r="M1106" s="164" t="str">
        <f t="shared" si="339"/>
        <v>1.13496701512219+0.419977005885248i</v>
      </c>
      <c r="N1106" s="164" t="str">
        <f t="shared" si="323"/>
        <v>1+4725.33871955172i</v>
      </c>
      <c r="O1106" s="164" t="str">
        <f t="shared" si="324"/>
        <v>-125.289022114644+8.05656763222055i</v>
      </c>
      <c r="P1106" s="164" t="str">
        <f t="shared" si="340"/>
        <v>-38195.3000013335-592025.010765467i</v>
      </c>
      <c r="Q1106" s="164" t="str">
        <f t="shared" si="325"/>
        <v>-0.000072316253486029+0.00016244316957683i</v>
      </c>
      <c r="R1106" s="164" t="str">
        <f t="shared" si="326"/>
        <v>280-0.220448014564096i</v>
      </c>
      <c r="S1106" s="164" t="str">
        <f t="shared" si="327"/>
        <v>-727.478448061519i</v>
      </c>
      <c r="T1106" s="164" t="str">
        <f t="shared" si="336"/>
        <v>243.743765156275-94.0067736699135i</v>
      </c>
      <c r="U1106" s="164" t="str">
        <f t="shared" si="328"/>
        <v>-0.432756554324455+0.16690497675076i</v>
      </c>
    </row>
    <row r="1107" spans="2:21" x14ac:dyDescent="0.2">
      <c r="B1107" s="164">
        <f t="shared" si="337"/>
        <v>6.3449999999998861</v>
      </c>
      <c r="C1107" s="164">
        <f t="shared" si="338"/>
        <v>2213094.7096050591</v>
      </c>
      <c r="D1107" s="164">
        <f t="shared" si="329"/>
        <v>2213.0947096050591</v>
      </c>
      <c r="E1107" s="164">
        <f t="shared" si="330"/>
        <v>-75.268652935266616</v>
      </c>
      <c r="F1107" s="164">
        <f t="shared" si="331"/>
        <v>-245.88153351830815</v>
      </c>
      <c r="G1107" s="164">
        <f t="shared" si="332"/>
        <v>-6.6859050766165176</v>
      </c>
      <c r="H1107" s="164">
        <f t="shared" si="333"/>
        <v>158.68792588070585</v>
      </c>
      <c r="I1107" s="164">
        <f t="shared" si="334"/>
        <v>-81.954558011883137</v>
      </c>
      <c r="J1107" s="164">
        <f t="shared" si="335"/>
        <v>-87.193607637602298</v>
      </c>
      <c r="K1107" s="164" t="str">
        <f t="shared" si="321"/>
        <v>1+0.640477388537987i</v>
      </c>
      <c r="L1107" s="164" t="str">
        <f t="shared" si="322"/>
        <v>1-0.215637278122882i</v>
      </c>
      <c r="M1107" s="164" t="str">
        <f t="shared" si="339"/>
        <v>1.13811080076358+0.424840110415105i</v>
      </c>
      <c r="N1107" s="164" t="str">
        <f t="shared" si="323"/>
        <v>1+4780.05556311729i</v>
      </c>
      <c r="O1107" s="164" t="str">
        <f t="shared" si="324"/>
        <v>-128.230671331905+8.14985828860962i</v>
      </c>
      <c r="P1107" s="164" t="str">
        <f t="shared" si="340"/>
        <v>-39085.0061224179-612941.584004049i</v>
      </c>
      <c r="Q1107" s="164" t="str">
        <f t="shared" si="325"/>
        <v>-0.0000704517703984123+0.000157360818197888i</v>
      </c>
      <c r="R1107" s="164" t="str">
        <f t="shared" si="326"/>
        <v>280-0.217924567008316i</v>
      </c>
      <c r="S1107" s="164" t="str">
        <f t="shared" si="327"/>
        <v>-719.151071127441i</v>
      </c>
      <c r="T1107" s="164" t="str">
        <f t="shared" si="336"/>
        <v>243.013790996731-94.806118380228i</v>
      </c>
      <c r="U1107" s="164" t="str">
        <f t="shared" si="328"/>
        <v>-0.431460516652158+0.168324178847402i</v>
      </c>
    </row>
    <row r="1108" spans="2:21" x14ac:dyDescent="0.2">
      <c r="B1108" s="164">
        <f t="shared" si="337"/>
        <v>6.349999999999886</v>
      </c>
      <c r="C1108" s="164">
        <f t="shared" si="338"/>
        <v>2238721.1385677545</v>
      </c>
      <c r="D1108" s="164">
        <f t="shared" si="329"/>
        <v>2238.7211385677547</v>
      </c>
      <c r="E1108" s="164">
        <f t="shared" si="330"/>
        <v>-75.535971430717353</v>
      </c>
      <c r="F1108" s="164">
        <f t="shared" si="331"/>
        <v>-245.76015586250119</v>
      </c>
      <c r="G1108" s="164">
        <f t="shared" si="332"/>
        <v>-6.6991941781033475</v>
      </c>
      <c r="H1108" s="164">
        <f t="shared" si="333"/>
        <v>158.4645179533486</v>
      </c>
      <c r="I1108" s="164">
        <f t="shared" si="334"/>
        <v>-82.235165608820694</v>
      </c>
      <c r="J1108" s="164">
        <f t="shared" si="335"/>
        <v>-87.295637909152589</v>
      </c>
      <c r="K1108" s="164" t="str">
        <f t="shared" si="321"/>
        <v>1+0.647893767163062i</v>
      </c>
      <c r="L1108" s="164" t="str">
        <f t="shared" si="322"/>
        <v>1-0.218134240121635i</v>
      </c>
      <c r="M1108" s="164" t="str">
        <f t="shared" si="339"/>
        <v>1.14132781457966+0.429759527041427i</v>
      </c>
      <c r="N1108" s="164" t="str">
        <f t="shared" si="323"/>
        <v>1+4835.40599787018i</v>
      </c>
      <c r="O1108" s="164" t="str">
        <f t="shared" si="324"/>
        <v>-131.240840361675+8.24422919988723i</v>
      </c>
      <c r="P1108" s="164" t="str">
        <f t="shared" si="340"/>
        <v>-39995.4361613129-634594.502421166i</v>
      </c>
      <c r="Q1108" s="164" t="str">
        <f t="shared" si="325"/>
        <v>-0.0000686396620527595+0.000152446551963508i</v>
      </c>
      <c r="R1108" s="164" t="str">
        <f t="shared" si="326"/>
        <v>280-0.215430005117844i</v>
      </c>
      <c r="S1108" s="164" t="str">
        <f t="shared" si="327"/>
        <v>-710.919016888883i</v>
      </c>
      <c r="T1108" s="164" t="str">
        <f t="shared" si="336"/>
        <v>242.27132599359-95.6065690005679i</v>
      </c>
      <c r="U1108" s="164" t="str">
        <f t="shared" si="328"/>
        <v>-0.430142302025171+0.16974534443965i</v>
      </c>
    </row>
    <row r="1109" spans="2:21" x14ac:dyDescent="0.2">
      <c r="B1109" s="164">
        <f t="shared" si="337"/>
        <v>6.3549999999998859</v>
      </c>
      <c r="C1109" s="164">
        <f t="shared" si="338"/>
        <v>2264644.3075924674</v>
      </c>
      <c r="D1109" s="164">
        <f t="shared" si="329"/>
        <v>2264.6443075924676</v>
      </c>
      <c r="E1109" s="164">
        <f t="shared" si="330"/>
        <v>-75.802684663991386</v>
      </c>
      <c r="F1109" s="164">
        <f t="shared" si="331"/>
        <v>-245.63829752963298</v>
      </c>
      <c r="G1109" s="164">
        <f t="shared" si="332"/>
        <v>-6.7127508550150043</v>
      </c>
      <c r="H1109" s="164">
        <f t="shared" si="333"/>
        <v>158.23921032263453</v>
      </c>
      <c r="I1109" s="164">
        <f t="shared" si="334"/>
        <v>-82.515435519006388</v>
      </c>
      <c r="J1109" s="164">
        <f t="shared" si="335"/>
        <v>-87.399087206998445</v>
      </c>
      <c r="K1109" s="164" t="str">
        <f t="shared" si="321"/>
        <v>1+0.6553960234052i</v>
      </c>
      <c r="L1109" s="164" t="str">
        <f t="shared" si="322"/>
        <v>1-0.220660115577641i</v>
      </c>
      <c r="M1109" s="164" t="str">
        <f t="shared" si="339"/>
        <v>1.14461976227372+0.434735907827559i</v>
      </c>
      <c r="N1109" s="164" t="str">
        <f t="shared" si="323"/>
        <v>1+4891.39736045056i</v>
      </c>
      <c r="O1109" s="164" t="str">
        <f t="shared" si="324"/>
        <v>-134.321125235419+8.33969287481544i</v>
      </c>
      <c r="P1109" s="164" t="str">
        <f t="shared" si="340"/>
        <v>-40927.072840076-657009.657736403i</v>
      </c>
      <c r="Q1109" s="164" t="str">
        <f t="shared" si="325"/>
        <v>-0.0000668782820438862+0.000147694688099133i</v>
      </c>
      <c r="R1109" s="164" t="str">
        <f t="shared" si="326"/>
        <v>280-0.212963998241205i</v>
      </c>
      <c r="S1109" s="164" t="str">
        <f t="shared" si="327"/>
        <v>-702.781194195975i</v>
      </c>
      <c r="T1109" s="164" t="str">
        <f t="shared" si="336"/>
        <v>241.51624868082-96.4079372974111i</v>
      </c>
      <c r="U1109" s="164" t="str">
        <f t="shared" si="328"/>
        <v>-0.428801694785788+0.171168139326996i</v>
      </c>
    </row>
    <row r="1110" spans="2:21" x14ac:dyDescent="0.2">
      <c r="B1110" s="164">
        <f t="shared" si="337"/>
        <v>6.3599999999998857</v>
      </c>
      <c r="C1110" s="164">
        <f t="shared" si="338"/>
        <v>2290867.6527671739</v>
      </c>
      <c r="D1110" s="164">
        <f t="shared" si="329"/>
        <v>2290.8676527671741</v>
      </c>
      <c r="E1110" s="164">
        <f t="shared" si="330"/>
        <v>-76.068786637012508</v>
      </c>
      <c r="F1110" s="164">
        <f t="shared" si="331"/>
        <v>-245.51600371574642</v>
      </c>
      <c r="G1110" s="164">
        <f t="shared" si="332"/>
        <v>-6.7265796358225938</v>
      </c>
      <c r="H1110" s="164">
        <f t="shared" si="333"/>
        <v>158.01200118609952</v>
      </c>
      <c r="I1110" s="164">
        <f t="shared" si="334"/>
        <v>-82.795366272835096</v>
      </c>
      <c r="J1110" s="164">
        <f t="shared" si="335"/>
        <v>-87.504002529646897</v>
      </c>
      <c r="K1110" s="164" t="str">
        <f t="shared" si="321"/>
        <v>1+0.662985151680339i</v>
      </c>
      <c r="L1110" s="164" t="str">
        <f t="shared" si="322"/>
        <v>1-0.223215239292957i</v>
      </c>
      <c r="M1110" s="164" t="str">
        <f t="shared" si="339"/>
        <v>1.14798838928+0.439769912387382i</v>
      </c>
      <c r="N1110" s="164" t="str">
        <f t="shared" si="323"/>
        <v>1+4948.03707245289i</v>
      </c>
      <c r="O1110" s="164" t="str">
        <f t="shared" si="324"/>
        <v>-137.473159160953+8.43626196700097i</v>
      </c>
      <c r="P1110" s="164" t="str">
        <f t="shared" si="340"/>
        <v>-41880.4101248061-680213.851733645i</v>
      </c>
      <c r="Q1110" s="164" t="str">
        <f t="shared" si="325"/>
        <v>-0.0000651660423643622+0.000143099738005381i</v>
      </c>
      <c r="R1110" s="164" t="str">
        <f t="shared" si="326"/>
        <v>280-0.210526219511858i</v>
      </c>
      <c r="S1110" s="164" t="str">
        <f t="shared" si="327"/>
        <v>-694.736524389131i</v>
      </c>
      <c r="T1110" s="164" t="str">
        <f t="shared" si="336"/>
        <v>240.748440230856-97.2100298281862i</v>
      </c>
      <c r="U1110" s="164" t="str">
        <f t="shared" si="328"/>
        <v>-0.427438483960787+0.172592220060487i</v>
      </c>
    </row>
    <row r="1111" spans="2:21" x14ac:dyDescent="0.2">
      <c r="B1111" s="164">
        <f t="shared" si="337"/>
        <v>6.3649999999998856</v>
      </c>
      <c r="C1111" s="164">
        <f t="shared" si="338"/>
        <v>2317394.6499678725</v>
      </c>
      <c r="D1111" s="164">
        <f t="shared" si="329"/>
        <v>2317.3946499678727</v>
      </c>
      <c r="E1111" s="164">
        <f t="shared" si="330"/>
        <v>-76.334271365519072</v>
      </c>
      <c r="F1111" s="164">
        <f t="shared" si="331"/>
        <v>-245.39332025536302</v>
      </c>
      <c r="G1111" s="164">
        <f t="shared" si="332"/>
        <v>-6.7406850909617617</v>
      </c>
      <c r="H1111" s="164">
        <f t="shared" si="333"/>
        <v>157.78288920189928</v>
      </c>
      <c r="I1111" s="164">
        <f t="shared" si="334"/>
        <v>-83.074956456480834</v>
      </c>
      <c r="J1111" s="164">
        <f t="shared" si="335"/>
        <v>-87.610431053463742</v>
      </c>
      <c r="K1111" s="164" t="str">
        <f t="shared" si="321"/>
        <v>1+0.670662157919214i</v>
      </c>
      <c r="L1111" s="164" t="str">
        <f t="shared" si="322"/>
        <v>1-0.225799949946462i</v>
      </c>
      <c r="M1111" s="164" t="str">
        <f t="shared" si="339"/>
        <v>1.15143548168914+0.444862207972752i</v>
      </c>
      <c r="N1111" s="164" t="str">
        <f t="shared" si="323"/>
        <v>1+5005.33264140964i</v>
      </c>
      <c r="O1111" s="164" t="str">
        <f t="shared" si="324"/>
        <v>-140.69861338838+8.53394927657238i</v>
      </c>
      <c r="P1111" s="164" t="str">
        <f t="shared" si="340"/>
        <v>-42855.9534875503-704234.828244657i</v>
      </c>
      <c r="Q1111" s="164" t="str">
        <f t="shared" si="325"/>
        <v>-0.0000635014111013913+0.000138656400567875i</v>
      </c>
      <c r="R1111" s="164" t="str">
        <f t="shared" si="326"/>
        <v>280-0.208116345804873i</v>
      </c>
      <c r="S1111" s="164" t="str">
        <f t="shared" si="327"/>
        <v>-686.783941156082i</v>
      </c>
      <c r="T1111" s="164" t="str">
        <f t="shared" si="336"/>
        <v>239.967784638743-98.0126479305825i</v>
      </c>
      <c r="U1111" s="164" t="str">
        <f t="shared" si="328"/>
        <v>-0.426052463588367+0.174017233923749i</v>
      </c>
    </row>
    <row r="1112" spans="2:21" x14ac:dyDescent="0.2">
      <c r="B1112" s="164">
        <f t="shared" si="337"/>
        <v>6.3699999999998855</v>
      </c>
      <c r="C1112" s="164">
        <f t="shared" si="338"/>
        <v>2344228.815319309</v>
      </c>
      <c r="D1112" s="164">
        <f t="shared" si="329"/>
        <v>2344.228815319309</v>
      </c>
      <c r="E1112" s="164">
        <f t="shared" si="330"/>
        <v>-76.59913288243456</v>
      </c>
      <c r="F1112" s="164">
        <f t="shared" si="331"/>
        <v>-245.27029361232181</v>
      </c>
      <c r="G1112" s="164">
        <f t="shared" si="332"/>
        <v>-6.755071831790679</v>
      </c>
      <c r="H1112" s="164">
        <f t="shared" si="333"/>
        <v>157.55187350113806</v>
      </c>
      <c r="I1112" s="164">
        <f t="shared" si="334"/>
        <v>-83.354204714225233</v>
      </c>
      <c r="J1112" s="164">
        <f t="shared" si="335"/>
        <v>-87.718420111183747</v>
      </c>
      <c r="K1112" s="164" t="str">
        <f t="shared" si="321"/>
        <v>1+0.678428059700684i</v>
      </c>
      <c r="L1112" s="164" t="str">
        <f t="shared" si="322"/>
        <v>1-0.228414590138754i</v>
      </c>
      <c r="M1112" s="164" t="str">
        <f t="shared" si="339"/>
        <v>1.15496286719516+0.45001346956193i</v>
      </c>
      <c r="N1112" s="164" t="str">
        <f t="shared" si="323"/>
        <v>1+5063.29166178642i</v>
      </c>
      <c r="O1112" s="164" t="str">
        <f t="shared" si="324"/>
        <v>-143.999198096228+8.63276775187674i</v>
      </c>
      <c r="P1112" s="164" t="str">
        <f t="shared" si="340"/>
        <v>-43854.2201743124-729101.30625681i</v>
      </c>
      <c r="Q1112" s="164" t="str">
        <f t="shared" si="325"/>
        <v>-0.0000618829102321091+0.000134359555699877i</v>
      </c>
      <c r="R1112" s="164" t="str">
        <f t="shared" si="326"/>
        <v>280-0.205734057694101i</v>
      </c>
      <c r="S1112" s="164" t="str">
        <f t="shared" si="327"/>
        <v>-678.922390390533i</v>
      </c>
      <c r="T1112" s="164" t="str">
        <f t="shared" si="336"/>
        <v>239.174168910069-98.8155877178222i</v>
      </c>
      <c r="U1112" s="164" t="str">
        <f t="shared" si="328"/>
        <v>-0.424643433051818+0.175442818924592i</v>
      </c>
    </row>
    <row r="1113" spans="2:21" x14ac:dyDescent="0.2">
      <c r="B1113" s="164">
        <f t="shared" si="337"/>
        <v>6.3749999999998854</v>
      </c>
      <c r="C1113" s="164">
        <f t="shared" si="338"/>
        <v>2371373.7056610347</v>
      </c>
      <c r="D1113" s="164">
        <f t="shared" si="329"/>
        <v>2371.3737056610348</v>
      </c>
      <c r="E1113" s="164">
        <f t="shared" si="330"/>
        <v>-76.863365241227029</v>
      </c>
      <c r="F1113" s="164">
        <f t="shared" si="331"/>
        <v>-245.14697086954737</v>
      </c>
      <c r="G1113" s="164">
        <f t="shared" si="332"/>
        <v>-6.7697445094799882</v>
      </c>
      <c r="H1113" s="164">
        <f t="shared" si="333"/>
        <v>157.31895370020146</v>
      </c>
      <c r="I1113" s="164">
        <f t="shared" si="334"/>
        <v>-83.633109750707021</v>
      </c>
      <c r="J1113" s="164">
        <f t="shared" si="335"/>
        <v>-87.828017169345912</v>
      </c>
      <c r="K1113" s="164" t="str">
        <f t="shared" si="321"/>
        <v>1+0.68628388638662i</v>
      </c>
      <c r="L1113" s="164" t="str">
        <f t="shared" si="322"/>
        <v>1-0.231059506437559i</v>
      </c>
      <c r="M1113" s="164" t="str">
        <f t="shared" si="339"/>
        <v>1.15857241606454+0.455224379949061i</v>
      </c>
      <c r="N1113" s="164" t="str">
        <f t="shared" si="323"/>
        <v>1+5121.9218159886i</v>
      </c>
      <c r="O1113" s="164" t="str">
        <f t="shared" si="324"/>
        <v>-147.376663298201+8.73273049119592i</v>
      </c>
      <c r="P1113" s="164" t="str">
        <f t="shared" si="340"/>
        <v>-44875.7394793034-754843.014184171i</v>
      </c>
      <c r="Q1113" s="164" t="str">
        <f t="shared" si="325"/>
        <v>-0.0000603091135128721+0.000130204258109581i</v>
      </c>
      <c r="R1113" s="164" t="str">
        <f t="shared" si="326"/>
        <v>280-0.203379039409833i</v>
      </c>
      <c r="S1113" s="164" t="str">
        <f t="shared" si="327"/>
        <v>-671.150830052449i</v>
      </c>
      <c r="T1113" s="164" t="str">
        <f t="shared" si="336"/>
        <v>238.367483252557-99.6186400801732i</v>
      </c>
      <c r="U1113" s="164" t="str">
        <f t="shared" si="328"/>
        <v>-0.423211197419682+0.176868603797696i</v>
      </c>
    </row>
    <row r="1114" spans="2:21" x14ac:dyDescent="0.2">
      <c r="B1114" s="164">
        <f t="shared" si="337"/>
        <v>6.3799999999998853</v>
      </c>
      <c r="C1114" s="164">
        <f t="shared" si="338"/>
        <v>2398832.9190188586</v>
      </c>
      <c r="D1114" s="164">
        <f t="shared" si="329"/>
        <v>2398.8329190188588</v>
      </c>
      <c r="E1114" s="164">
        <f t="shared" si="330"/>
        <v>-77.126962519255756</v>
      </c>
      <c r="F1114" s="164">
        <f t="shared" si="331"/>
        <v>-245.02339971773608</v>
      </c>
      <c r="G1114" s="164">
        <f t="shared" si="332"/>
        <v>-6.7847078138339798</v>
      </c>
      <c r="H1114" s="164">
        <f t="shared" si="333"/>
        <v>157.08412991307708</v>
      </c>
      <c r="I1114" s="164">
        <f t="shared" si="334"/>
        <v>-83.911670333089731</v>
      </c>
      <c r="J1114" s="164">
        <f t="shared" si="335"/>
        <v>-87.939269804659006</v>
      </c>
      <c r="K1114" s="164" t="str">
        <f t="shared" si="321"/>
        <v>1+0.694230679258338i</v>
      </c>
      <c r="L1114" s="164" t="str">
        <f t="shared" si="322"/>
        <v>1-0.233735049423667i</v>
      </c>
      <c r="M1114" s="164" t="str">
        <f t="shared" si="339"/>
        <v>1.16226604212787+0.460495629834671i</v>
      </c>
      <c r="N1114" s="164" t="str">
        <f t="shared" si="323"/>
        <v>1+5181.2308753796i</v>
      </c>
      <c r="O1114" s="164" t="str">
        <f t="shared" si="324"/>
        <v>-150.832799771048+8.83385074448273i</v>
      </c>
      <c r="P1114" s="164" t="str">
        <f t="shared" si="340"/>
        <v>-45921.05302558-781490.725342958i</v>
      </c>
      <c r="Q1114" s="164" t="str">
        <f t="shared" si="325"/>
        <v>-0.0000587786444582733+0.000126185731284091i</v>
      </c>
      <c r="R1114" s="164" t="str">
        <f t="shared" si="326"/>
        <v>280-0.201050978796946i</v>
      </c>
      <c r="S1114" s="164" t="str">
        <f t="shared" si="327"/>
        <v>-663.468230029922i</v>
      </c>
      <c r="T1114" s="164" t="str">
        <f t="shared" si="336"/>
        <v>237.54762127113-100.421590692984i</v>
      </c>
      <c r="U1114" s="164" t="str">
        <f t="shared" si="328"/>
        <v>-0.421755567792083+0.178294208018874i</v>
      </c>
    </row>
    <row r="1115" spans="2:21" x14ac:dyDescent="0.2">
      <c r="B1115" s="164">
        <f t="shared" si="337"/>
        <v>6.3849999999998852</v>
      </c>
      <c r="C1115" s="164">
        <f t="shared" si="338"/>
        <v>2426610.0950817759</v>
      </c>
      <c r="D1115" s="164">
        <f t="shared" si="329"/>
        <v>2426.6100950817759</v>
      </c>
      <c r="E1115" s="164">
        <f t="shared" si="330"/>
        <v>-77.389918821100508</v>
      </c>
      <c r="F1115" s="164">
        <f t="shared" si="331"/>
        <v>-244.89962844295823</v>
      </c>
      <c r="G1115" s="164">
        <f t="shared" si="332"/>
        <v>-6.7999664720408965</v>
      </c>
      <c r="H1115" s="164">
        <f t="shared" si="333"/>
        <v>156.84740276364803</v>
      </c>
      <c r="I1115" s="164">
        <f t="shared" si="334"/>
        <v>-84.189885293141401</v>
      </c>
      <c r="J1115" s="164">
        <f t="shared" si="335"/>
        <v>-88.052225679310197</v>
      </c>
      <c r="K1115" s="164" t="str">
        <f t="shared" si="321"/>
        <v>1+0.702269491654628i</v>
      </c>
      <c r="L1115" s="164" t="str">
        <f t="shared" si="322"/>
        <v>1-0.236441573737404i</v>
      </c>
      <c r="M1115" s="164" t="str">
        <f t="shared" si="339"/>
        <v>1.16604570379459+0.465827917917224i</v>
      </c>
      <c r="N1115" s="164" t="str">
        <f t="shared" si="323"/>
        <v>1+5241.22670131103i</v>
      </c>
      <c r="O1115" s="164" t="str">
        <f t="shared" si="324"/>
        <v>-154.369440004081+8.93614191511724i</v>
      </c>
      <c r="P1115" s="164" t="str">
        <f t="shared" si="340"/>
        <v>-46990.7150522212-809076.294673905i</v>
      </c>
      <c r="Q1115" s="164" t="str">
        <f t="shared" si="325"/>
        <v>-0.0000572901744058214+0.000122299361682441i</v>
      </c>
      <c r="R1115" s="164" t="str">
        <f t="shared" si="326"/>
        <v>280-0.198749567273528i</v>
      </c>
      <c r="S1115" s="164" t="str">
        <f t="shared" si="327"/>
        <v>-655.87357200264i</v>
      </c>
      <c r="T1115" s="164" t="str">
        <f t="shared" si="336"/>
        <v>236.71448016629-101.22422003152i</v>
      </c>
      <c r="U1115" s="164" t="str">
        <f t="shared" si="328"/>
        <v>-0.420276361652941+0.179719241831419i</v>
      </c>
    </row>
    <row r="1116" spans="2:21" x14ac:dyDescent="0.2">
      <c r="B1116" s="164">
        <f t="shared" si="337"/>
        <v>6.3899999999998851</v>
      </c>
      <c r="C1116" s="164">
        <f t="shared" si="338"/>
        <v>2454708.9156843834</v>
      </c>
      <c r="D1116" s="164">
        <f t="shared" si="329"/>
        <v>2454.7089156843836</v>
      </c>
      <c r="E1116" s="164">
        <f t="shared" si="330"/>
        <v>-77.652228281865817</v>
      </c>
      <c r="F1116" s="164">
        <f t="shared" si="331"/>
        <v>-244.77570591316345</v>
      </c>
      <c r="G1116" s="164">
        <f t="shared" si="332"/>
        <v>-6.8155252473523262</v>
      </c>
      <c r="H1116" s="164">
        <f t="shared" si="333"/>
        <v>156.60877339794507</v>
      </c>
      <c r="I1116" s="164">
        <f t="shared" si="334"/>
        <v>-84.467753529218143</v>
      </c>
      <c r="J1116" s="164">
        <f t="shared" si="335"/>
        <v>-88.166932515218377</v>
      </c>
      <c r="K1116" s="164" t="str">
        <f t="shared" si="321"/>
        <v>1+0.710401389111365i</v>
      </c>
      <c r="L1116" s="164" t="str">
        <f t="shared" si="322"/>
        <v>1-0.239179438125635i</v>
      </c>
      <c r="M1116" s="164" t="str">
        <f t="shared" si="339"/>
        <v>1.16991340509133+0.47122195098573i</v>
      </c>
      <c r="N1116" s="164" t="str">
        <f t="shared" si="323"/>
        <v>1+5301.91724616462i</v>
      </c>
      <c r="O1116" s="164" t="str">
        <f t="shared" si="324"/>
        <v>-157.98845917076+9.0396175616833i</v>
      </c>
      <c r="P1116" s="164" t="str">
        <f t="shared" si="340"/>
        <v>-48085.292708192-837632.696754866i</v>
      </c>
      <c r="Q1116" s="164" t="str">
        <f t="shared" si="325"/>
        <v>-0.0000558424206624679+0.000118540693130333i</v>
      </c>
      <c r="R1116" s="164" t="str">
        <f t="shared" si="326"/>
        <v>280-0.196474499789973i</v>
      </c>
      <c r="S1116" s="164" t="str">
        <f t="shared" si="327"/>
        <v>-648.36584930691i</v>
      </c>
      <c r="T1116" s="164" t="str">
        <f t="shared" si="336"/>
        <v>235.867960935586-102.02630339287i</v>
      </c>
      <c r="U1116" s="164" t="str">
        <f t="shared" si="328"/>
        <v>-0.418773403227671+0.18114330628499i</v>
      </c>
    </row>
    <row r="1117" spans="2:21" x14ac:dyDescent="0.2">
      <c r="B1117" s="164">
        <f t="shared" si="337"/>
        <v>6.394999999999885</v>
      </c>
      <c r="C1117" s="164">
        <f t="shared" si="338"/>
        <v>2483133.1052949158</v>
      </c>
      <c r="D1117" s="164">
        <f t="shared" si="329"/>
        <v>2483.1331052949158</v>
      </c>
      <c r="E1117" s="164">
        <f t="shared" si="330"/>
        <v>-77.913885070457923</v>
      </c>
      <c r="F1117" s="164">
        <f t="shared" si="331"/>
        <v>-244.65168156359536</v>
      </c>
      <c r="G1117" s="164">
        <f t="shared" si="332"/>
        <v>-6.831388937690047</v>
      </c>
      <c r="H1117" s="164">
        <f t="shared" si="333"/>
        <v>156.3682434963336</v>
      </c>
      <c r="I1117" s="164">
        <f t="shared" si="334"/>
        <v>-84.745274008147973</v>
      </c>
      <c r="J1117" s="164">
        <f t="shared" si="335"/>
        <v>-88.283438067261756</v>
      </c>
      <c r="K1117" s="164" t="str">
        <f t="shared" si="321"/>
        <v>1+0.718627449502748i</v>
      </c>
      <c r="L1117" s="164" t="str">
        <f t="shared" si="322"/>
        <v>1-0.241949005489319i</v>
      </c>
      <c r="M1117" s="164" t="str">
        <f t="shared" si="339"/>
        <v>1.17387119672452+0.476678444013429i</v>
      </c>
      <c r="N1117" s="164" t="str">
        <f t="shared" si="323"/>
        <v>1+5363.31055440636i</v>
      </c>
      <c r="O1117" s="164" t="str">
        <f t="shared" si="324"/>
        <v>-161.691776122953+9.14429139976579i</v>
      </c>
      <c r="P1117" s="164" t="str">
        <f t="shared" si="340"/>
        <v>-49205.3663530541-867194.065149544i</v>
      </c>
      <c r="Q1117" s="164" t="str">
        <f t="shared" si="325"/>
        <v>-0.0000544341447292655+0.000114905421409458i</v>
      </c>
      <c r="R1117" s="164" t="str">
        <f t="shared" si="326"/>
        <v>280-0.194225474788552i</v>
      </c>
      <c r="S1117" s="164" t="str">
        <f t="shared" si="327"/>
        <v>-640.944066802223i</v>
      </c>
      <c r="T1117" s="164" t="str">
        <f t="shared" si="336"/>
        <v>235.007968577959-102.827610925213i</v>
      </c>
      <c r="U1117" s="164" t="str">
        <f t="shared" si="328"/>
        <v>-0.417246523845983+0.182565993287584i</v>
      </c>
    </row>
    <row r="1118" spans="2:21" x14ac:dyDescent="0.2">
      <c r="B1118" s="164">
        <f t="shared" si="337"/>
        <v>6.3999999999998849</v>
      </c>
      <c r="C1118" s="164">
        <f t="shared" si="338"/>
        <v>2511886.4315089178</v>
      </c>
      <c r="D1118" s="164">
        <f t="shared" si="329"/>
        <v>2511.8864315089177</v>
      </c>
      <c r="E1118" s="164">
        <f t="shared" si="330"/>
        <v>-78.174883392827979</v>
      </c>
      <c r="F1118" s="164">
        <f t="shared" si="331"/>
        <v>-244.52760538110493</v>
      </c>
      <c r="G1118" s="164">
        <f t="shared" si="332"/>
        <v>-6.8475623741786906</v>
      </c>
      <c r="H1118" s="164">
        <f t="shared" si="333"/>
        <v>156.12581528562876</v>
      </c>
      <c r="I1118" s="164">
        <f t="shared" si="334"/>
        <v>-85.022445767006673</v>
      </c>
      <c r="J1118" s="164">
        <f t="shared" si="335"/>
        <v>-88.401790095476173</v>
      </c>
      <c r="K1118" s="164" t="str">
        <f t="shared" si="321"/>
        <v>1+0.726948763184173i</v>
      </c>
      <c r="L1118" s="164" t="str">
        <f t="shared" si="322"/>
        <v>1-0.24475064293161i</v>
      </c>
      <c r="M1118" s="164" t="str">
        <f t="shared" si="339"/>
        <v>1.17792117716766+0.482198120252563i</v>
      </c>
      <c r="N1118" s="164" t="str">
        <f t="shared" si="323"/>
        <v>1+5425.41476365273i</v>
      </c>
      <c r="O1118" s="164" t="str">
        <f t="shared" si="324"/>
        <v>-165.481354408327+9.25017730376856i</v>
      </c>
      <c r="P1118" s="164" t="str">
        <f t="shared" si="340"/>
        <v>-50351.5298646797-897795.733138883i</v>
      </c>
      <c r="Q1118" s="164" t="str">
        <f t="shared" si="325"/>
        <v>-0.0000530641506006865+0.000111389389034568i</v>
      </c>
      <c r="R1118" s="164" t="str">
        <f t="shared" si="326"/>
        <v>280-0.192002194163436i</v>
      </c>
      <c r="S1118" s="164" t="str">
        <f t="shared" si="327"/>
        <v>-633.60724073934i</v>
      </c>
      <c r="T1118" s="164" t="str">
        <f t="shared" si="336"/>
        <v>234.134412300754-103.627907664702i</v>
      </c>
      <c r="U1118" s="164" t="str">
        <f t="shared" si="328"/>
        <v>-0.415695562309431+0.183986885671011i</v>
      </c>
    </row>
    <row r="1119" spans="2:21" x14ac:dyDescent="0.2">
      <c r="B1119" s="164">
        <f t="shared" si="337"/>
        <v>6.4049999999998848</v>
      </c>
      <c r="C1119" s="164">
        <f t="shared" si="338"/>
        <v>2540972.7055486352</v>
      </c>
      <c r="D1119" s="164">
        <f t="shared" si="329"/>
        <v>2540.9727055486351</v>
      </c>
      <c r="E1119" s="164">
        <f t="shared" si="330"/>
        <v>-78.435217495176602</v>
      </c>
      <c r="F1119" s="164">
        <f t="shared" si="331"/>
        <v>-244.40352788737047</v>
      </c>
      <c r="G1119" s="164">
        <f t="shared" si="332"/>
        <v>-6.8640504196050411</v>
      </c>
      <c r="H1119" s="164">
        <f t="shared" si="333"/>
        <v>155.88149155110941</v>
      </c>
      <c r="I1119" s="164">
        <f t="shared" si="334"/>
        <v>-85.299267914781638</v>
      </c>
      <c r="J1119" s="164">
        <f t="shared" si="335"/>
        <v>-88.522036336261067</v>
      </c>
      <c r="K1119" s="164" t="str">
        <f t="shared" si="321"/>
        <v>1+0.735366433136754i</v>
      </c>
      <c r="L1119" s="164" t="str">
        <f t="shared" si="322"/>
        <v>1-0.247584721806517i</v>
      </c>
      <c r="M1119" s="164" t="str">
        <f t="shared" si="339"/>
        <v>1.18206549377401+0.487781711330237i</v>
      </c>
      <c r="N1119" s="164" t="str">
        <f t="shared" si="323"/>
        <v>1+5488.23810574943i</v>
      </c>
      <c r="O1119" s="164" t="str">
        <f t="shared" si="324"/>
        <v>-169.359203311452+9.3572893087535i</v>
      </c>
      <c r="P1119" s="164" t="str">
        <f t="shared" si="340"/>
        <v>-51524.3909541342-929474.275883967i</v>
      </c>
      <c r="Q1119" s="164" t="str">
        <f t="shared" si="325"/>
        <v>-0.0000517312831352484+0.000107988580211705i</v>
      </c>
      <c r="R1119" s="164" t="str">
        <f t="shared" si="326"/>
        <v>280-0.189804363221188i</v>
      </c>
      <c r="S1119" s="164" t="str">
        <f t="shared" si="327"/>
        <v>-626.354398629921i</v>
      </c>
      <c r="T1119" s="164" t="str">
        <f t="shared" si="336"/>
        <v>233.247205729094-104.426953580233i</v>
      </c>
      <c r="U1119" s="164" t="str">
        <f t="shared" si="328"/>
        <v>-0.414120365263142+0.185405557270387i</v>
      </c>
    </row>
    <row r="1120" spans="2:21" x14ac:dyDescent="0.2">
      <c r="B1120" s="164">
        <f t="shared" si="337"/>
        <v>6.4099999999998847</v>
      </c>
      <c r="C1120" s="164">
        <f t="shared" si="338"/>
        <v>2570395.7827681857</v>
      </c>
      <c r="D1120" s="164">
        <f t="shared" si="329"/>
        <v>2570.3957827681857</v>
      </c>
      <c r="E1120" s="164">
        <f t="shared" si="330"/>
        <v>-78.694881667114402</v>
      </c>
      <c r="F1120" s="164">
        <f t="shared" si="331"/>
        <v>-244.27950012102121</v>
      </c>
      <c r="G1120" s="164">
        <f t="shared" si="332"/>
        <v>-6.8808579668012984</v>
      </c>
      <c r="H1120" s="164">
        <f t="shared" si="333"/>
        <v>155.63527564841746</v>
      </c>
      <c r="I1120" s="164">
        <f t="shared" si="334"/>
        <v>-85.575739633915703</v>
      </c>
      <c r="J1120" s="164">
        <f t="shared" si="335"/>
        <v>-88.644224472603753</v>
      </c>
      <c r="K1120" s="164" t="str">
        <f t="shared" si="321"/>
        <v>1+0.743881575113526i</v>
      </c>
      <c r="L1120" s="164" t="str">
        <f t="shared" si="322"/>
        <v>1-0.250451617768126i</v>
      </c>
      <c r="M1120" s="164" t="str">
        <f t="shared" si="339"/>
        <v>1.18630634391508+0.4934299573454i</v>
      </c>
      <c r="N1120" s="164" t="str">
        <f t="shared" si="323"/>
        <v>1+5551.78890786239i</v>
      </c>
      <c r="O1120" s="164" t="str">
        <f t="shared" si="324"/>
        <v>-173.327378919141+9.46564161230085i</v>
      </c>
      <c r="P1120" s="164" t="str">
        <f t="shared" si="340"/>
        <v>-52724.5714878917-962267.554070536i</v>
      </c>
      <c r="Q1120" s="164" t="str">
        <f t="shared" si="325"/>
        <v>-0.0000504344264942761+0.000104699115971219i</v>
      </c>
      <c r="R1120" s="164" t="str">
        <f t="shared" si="326"/>
        <v>280-0.187631690641695i</v>
      </c>
      <c r="S1120" s="164" t="str">
        <f t="shared" si="327"/>
        <v>-619.184579117594i</v>
      </c>
      <c r="T1120" s="164" t="str">
        <f t="shared" si="336"/>
        <v>232.346267117392-105.224503626378i</v>
      </c>
      <c r="U1120" s="164" t="str">
        <f t="shared" si="328"/>
        <v>-0.412520787571347+0.186821573018112i</v>
      </c>
    </row>
    <row r="1121" spans="2:21" x14ac:dyDescent="0.2">
      <c r="B1121" s="164">
        <f t="shared" si="337"/>
        <v>6.4149999999998846</v>
      </c>
      <c r="C1121" s="164">
        <f t="shared" si="338"/>
        <v>2600159.5631645862</v>
      </c>
      <c r="D1121" s="164">
        <f t="shared" si="329"/>
        <v>2600.1595631645864</v>
      </c>
      <c r="E1121" s="164">
        <f t="shared" si="330"/>
        <v>-78.953870244774677</v>
      </c>
      <c r="F1121" s="164">
        <f t="shared" si="331"/>
        <v>-244.155573618673</v>
      </c>
      <c r="G1121" s="164">
        <f t="shared" si="332"/>
        <v>-6.8979899369526319</v>
      </c>
      <c r="H1121" s="164">
        <f t="shared" si="333"/>
        <v>155.38717151532558</v>
      </c>
      <c r="I1121" s="164">
        <f t="shared" si="334"/>
        <v>-85.851860181727304</v>
      </c>
      <c r="J1121" s="164">
        <f t="shared" si="335"/>
        <v>-88.768402103347427</v>
      </c>
      <c r="K1121" s="164" t="str">
        <f t="shared" si="321"/>
        <v>1+0.752495317787334i</v>
      </c>
      <c r="L1121" s="164" t="str">
        <f t="shared" si="322"/>
        <v>1-0.253351710820389i</v>
      </c>
      <c r="M1121" s="164" t="str">
        <f t="shared" si="339"/>
        <v>1.19064597614575+0.499143606966945i</v>
      </c>
      <c r="N1121" s="164" t="str">
        <f t="shared" si="323"/>
        <v>1+5616.07559358159i</v>
      </c>
      <c r="O1121" s="164" t="str">
        <f t="shared" si="324"/>
        <v>-177.387985210627+9.57524857639108i</v>
      </c>
      <c r="P1121" s="164" t="str">
        <f t="shared" si="340"/>
        <v>-53952.7078175574-996214.759087438i</v>
      </c>
      <c r="Q1121" s="164" t="str">
        <f t="shared" si="325"/>
        <v>-0.0000491725026457559+0.000101517249469429i</v>
      </c>
      <c r="R1121" s="164" t="str">
        <f t="shared" si="326"/>
        <v>280-0.185483888439561i</v>
      </c>
      <c r="S1121" s="164" t="str">
        <f t="shared" si="327"/>
        <v>-612.096831850551i</v>
      </c>
      <c r="T1121" s="164" t="str">
        <f t="shared" si="336"/>
        <v>231.431519562688-106.020307804706i</v>
      </c>
      <c r="U1121" s="164" t="str">
        <f t="shared" si="328"/>
        <v>-0.410896692696155+0.188234489052741i</v>
      </c>
    </row>
    <row r="1122" spans="2:21" x14ac:dyDescent="0.2">
      <c r="B1122" s="164">
        <f t="shared" si="337"/>
        <v>6.4199999999998845</v>
      </c>
      <c r="C1122" s="164">
        <f t="shared" si="338"/>
        <v>2630267.991894688</v>
      </c>
      <c r="D1122" s="164">
        <f t="shared" si="329"/>
        <v>2630.2679918946878</v>
      </c>
      <c r="E1122" s="164">
        <f t="shared" si="330"/>
        <v>-79.212177613871518</v>
      </c>
      <c r="F1122" s="164">
        <f t="shared" si="331"/>
        <v>-244.03180039488061</v>
      </c>
      <c r="G1122" s="164">
        <f t="shared" si="332"/>
        <v>-6.9154512778285104</v>
      </c>
      <c r="H1122" s="164">
        <f t="shared" si="333"/>
        <v>155.13718368334568</v>
      </c>
      <c r="I1122" s="164">
        <f t="shared" si="334"/>
        <v>-86.127628891700027</v>
      </c>
      <c r="J1122" s="164">
        <f t="shared" si="335"/>
        <v>-88.894616711534923</v>
      </c>
      <c r="K1122" s="164" t="str">
        <f t="shared" si="321"/>
        <v>1+0.76120880290044i</v>
      </c>
      <c r="L1122" s="164" t="str">
        <f t="shared" si="322"/>
        <v>1-0.256285385367501i</v>
      </c>
      <c r="M1122" s="164" t="str">
        <f t="shared" si="339"/>
        <v>1.19508669139647+0.504923417532939i</v>
      </c>
      <c r="N1122" s="164" t="str">
        <f t="shared" si="323"/>
        <v>1+5681.1066840376i</v>
      </c>
      <c r="O1122" s="164" t="str">
        <f t="shared" si="324"/>
        <v>-181.543175173117+9.68612472930856i</v>
      </c>
      <c r="P1122" s="164" t="str">
        <f t="shared" si="340"/>
        <v>-55209.4511172699-1031356.45979267i</v>
      </c>
      <c r="Q1122" s="164" t="str">
        <f t="shared" si="325"/>
        <v>-0.0000479444699304023+0.0000984393614530284i</v>
      </c>
      <c r="R1122" s="164" t="str">
        <f t="shared" si="326"/>
        <v>280-0.18336067192593i</v>
      </c>
      <c r="S1122" s="164" t="str">
        <f t="shared" si="327"/>
        <v>-605.090217355568i</v>
      </c>
      <c r="T1122" s="164" t="str">
        <f t="shared" si="336"/>
        <v>230.502891219493-106.814111233766i</v>
      </c>
      <c r="U1122" s="164" t="str">
        <f t="shared" si="328"/>
        <v>-0.409247953078994+0.189643852843239i</v>
      </c>
    </row>
    <row r="1123" spans="2:21" x14ac:dyDescent="0.2">
      <c r="B1123" s="164">
        <f t="shared" si="337"/>
        <v>6.4249999999998844</v>
      </c>
      <c r="C1123" s="164">
        <f t="shared" si="338"/>
        <v>2660725.0597981028</v>
      </c>
      <c r="D1123" s="164">
        <f t="shared" si="329"/>
        <v>2660.7250597981028</v>
      </c>
      <c r="E1123" s="164">
        <f t="shared" si="330"/>
        <v>-79.469798212698748</v>
      </c>
      <c r="F1123" s="164">
        <f t="shared" si="331"/>
        <v>-243.90823292101607</v>
      </c>
      <c r="G1123" s="164">
        <f t="shared" si="332"/>
        <v>-6.9332469619367298</v>
      </c>
      <c r="H1123" s="164">
        <f t="shared" si="333"/>
        <v>154.88531728916527</v>
      </c>
      <c r="I1123" s="164">
        <f t="shared" si="334"/>
        <v>-86.40304517463548</v>
      </c>
      <c r="J1123" s="164">
        <f t="shared" si="335"/>
        <v>-89.022915631850793</v>
      </c>
      <c r="K1123" s="164" t="str">
        <f t="shared" si="321"/>
        <v>1+0.770023185415857i</v>
      </c>
      <c r="L1123" s="164" t="str">
        <f t="shared" si="322"/>
        <v>1-0.259253030264844i</v>
      </c>
      <c r="M1123" s="164" t="str">
        <f t="shared" si="339"/>
        <v>1.19963084419325+0.510770155151013i</v>
      </c>
      <c r="N1123" s="164" t="str">
        <f t="shared" si="323"/>
        <v>1+5746.89079903101i</v>
      </c>
      <c r="O1123" s="164" t="str">
        <f t="shared" si="324"/>
        <v>-185.795151943328+9.79828476756724i</v>
      </c>
      <c r="P1123" s="164" t="str">
        <f t="shared" si="340"/>
        <v>-56495.4677289612-1067734.65092291i</v>
      </c>
      <c r="Q1123" s="164" t="str">
        <f t="shared" si="325"/>
        <v>-0.0000467493216871795+0.0000954619558805248i</v>
      </c>
      <c r="R1123" s="164" t="str">
        <f t="shared" si="326"/>
        <v>280-0.181261759670754i</v>
      </c>
      <c r="S1123" s="164" t="str">
        <f t="shared" si="327"/>
        <v>-598.163806913488i</v>
      </c>
      <c r="T1123" s="164" t="str">
        <f t="shared" si="336"/>
        <v>229.560315515828-107.605654227952i</v>
      </c>
      <c r="U1123" s="164" t="str">
        <f t="shared" si="328"/>
        <v>-0.407574450524184+0.191049203329i</v>
      </c>
    </row>
    <row r="1124" spans="2:21" x14ac:dyDescent="0.2">
      <c r="B1124" s="164">
        <f t="shared" si="337"/>
        <v>6.4299999999998843</v>
      </c>
      <c r="C1124" s="164">
        <f t="shared" si="338"/>
        <v>2691534.8039262006</v>
      </c>
      <c r="D1124" s="164">
        <f t="shared" si="329"/>
        <v>2691.5348039262008</v>
      </c>
      <c r="E1124" s="164">
        <f t="shared" si="330"/>
        <v>-79.726726535065239</v>
      </c>
      <c r="F1124" s="164">
        <f t="shared" si="331"/>
        <v>-243.78492410308471</v>
      </c>
      <c r="G1124" s="164">
        <f t="shared" si="332"/>
        <v>-6.9513819846000651</v>
      </c>
      <c r="H1124" s="164">
        <f t="shared" si="333"/>
        <v>154.63157808588423</v>
      </c>
      <c r="I1124" s="164">
        <f t="shared" si="334"/>
        <v>-86.678108519665301</v>
      </c>
      <c r="J1124" s="164">
        <f t="shared" si="335"/>
        <v>-89.153346017200477</v>
      </c>
      <c r="K1124" s="164" t="str">
        <f t="shared" si="321"/>
        <v>1+0.778939633670441i</v>
      </c>
      <c r="L1124" s="164" t="str">
        <f t="shared" si="322"/>
        <v>1-0.262255038870536i</v>
      </c>
      <c r="M1124" s="164" t="str">
        <f t="shared" si="339"/>
        <v>1.20428084390604+0.516684594799905i</v>
      </c>
      <c r="N1124" s="164" t="str">
        <f t="shared" si="323"/>
        <v>1+5813.43665817502i</v>
      </c>
      <c r="O1124" s="164" t="str">
        <f t="shared" si="324"/>
        <v>-190.146169975627+9.91174355785875i</v>
      </c>
      <c r="P1124" s="164" t="str">
        <f t="shared" si="340"/>
        <v>-57811.4395156618-1105392.80320433i</v>
      </c>
      <c r="Q1124" s="164" t="str">
        <f t="shared" si="325"/>
        <v>-0.0000455860849356431+0.0000925816556952051i</v>
      </c>
      <c r="R1124" s="164" t="str">
        <f t="shared" si="326"/>
        <v>280-0.179186873465486i</v>
      </c>
      <c r="S1124" s="164" t="str">
        <f t="shared" si="327"/>
        <v>-591.316682436105i</v>
      </c>
      <c r="T1124" s="164" t="str">
        <f t="shared" si="336"/>
        <v>228.603731370104-108.394672385492i</v>
      </c>
      <c r="U1124" s="164" t="str">
        <f t="shared" si="328"/>
        <v>-0.405876076583995+0.192450071076069i</v>
      </c>
    </row>
    <row r="1125" spans="2:21" x14ac:dyDescent="0.2">
      <c r="B1125" s="164">
        <f t="shared" si="337"/>
        <v>6.4349999999998841</v>
      </c>
      <c r="C1125" s="164">
        <f t="shared" si="338"/>
        <v>2722701.3080771887</v>
      </c>
      <c r="D1125" s="164">
        <f t="shared" si="329"/>
        <v>2722.7013080771885</v>
      </c>
      <c r="E1125" s="164">
        <f t="shared" si="330"/>
        <v>-79.982957133161051</v>
      </c>
      <c r="F1125" s="164">
        <f t="shared" si="331"/>
        <v>-243.66192725849098</v>
      </c>
      <c r="G1125" s="164">
        <f t="shared" si="332"/>
        <v>-6.9698613619554468</v>
      </c>
      <c r="H1125" s="164">
        <f t="shared" si="333"/>
        <v>154.37597245403612</v>
      </c>
      <c r="I1125" s="164">
        <f t="shared" si="334"/>
        <v>-86.952818495116503</v>
      </c>
      <c r="J1125" s="164">
        <f t="shared" si="335"/>
        <v>-89.28595480445486</v>
      </c>
      <c r="K1125" s="164" t="str">
        <f t="shared" si="321"/>
        <v>1+0.78795932952975i</v>
      </c>
      <c r="L1125" s="164" t="str">
        <f t="shared" si="322"/>
        <v>1-0.265291809097565i</v>
      </c>
      <c r="M1125" s="164" t="str">
        <f t="shared" si="339"/>
        <v>1.20903915602625+0.522667520432185i</v>
      </c>
      <c r="N1125" s="164" t="str">
        <f t="shared" si="323"/>
        <v>1+5880.75308205117i</v>
      </c>
      <c r="O1125" s="164" t="str">
        <f t="shared" si="324"/>
        <v>-194.598536237365+10.0265161390228i</v>
      </c>
      <c r="P1125" s="164" t="str">
        <f t="shared" si="340"/>
        <v>-59158.0642230315-1144375.91522439i</v>
      </c>
      <c r="Q1125" s="164" t="str">
        <f t="shared" si="325"/>
        <v>-0.0000444538191126024+0.0000897951987443283i</v>
      </c>
      <c r="R1125" s="164" t="str">
        <f t="shared" si="326"/>
        <v>280-0.177135738286208i</v>
      </c>
      <c r="S1125" s="164" t="str">
        <f t="shared" si="327"/>
        <v>-584.547936344487i</v>
      </c>
      <c r="T1125" s="164" t="str">
        <f t="shared" si="336"/>
        <v>227.633083408474-109.180896685757i</v>
      </c>
      <c r="U1125" s="164" t="str">
        <f t="shared" si="328"/>
        <v>-0.404152732944548+0.193845978449907i</v>
      </c>
    </row>
    <row r="1126" spans="2:21" x14ac:dyDescent="0.2">
      <c r="B1126" s="164">
        <f t="shared" si="337"/>
        <v>6.439999999999884</v>
      </c>
      <c r="C1126" s="164">
        <f t="shared" si="338"/>
        <v>2754228.7033374342</v>
      </c>
      <c r="D1126" s="164">
        <f t="shared" si="329"/>
        <v>2754.2287033374341</v>
      </c>
      <c r="E1126" s="164">
        <f t="shared" si="330"/>
        <v>-80.238484620350334</v>
      </c>
      <c r="F1126" s="164">
        <f t="shared" si="331"/>
        <v>-243.53929609176947</v>
      </c>
      <c r="G1126" s="164">
        <f t="shared" si="332"/>
        <v>-6.9886901288754943</v>
      </c>
      <c r="H1126" s="164">
        <f t="shared" si="333"/>
        <v>154.11850741236572</v>
      </c>
      <c r="I1126" s="164">
        <f t="shared" si="334"/>
        <v>-87.227174749225824</v>
      </c>
      <c r="J1126" s="164">
        <f t="shared" si="335"/>
        <v>-89.420788679403756</v>
      </c>
      <c r="K1126" s="164" t="str">
        <f t="shared" ref="K1126:K1189" si="341">COMPLEX(1,2*PI()*C1126*esr*Cout)</f>
        <v>1+0.7970834685447i</v>
      </c>
      <c r="L1126" s="164" t="str">
        <f t="shared" ref="L1126:L1189" si="342">COMPLEX(1,-2*PI()*C1126*(1-Dmax)^2*Lout*10^-6/Req)</f>
        <v>1-0.268363743466536i</v>
      </c>
      <c r="M1126" s="164" t="str">
        <f t="shared" si="339"/>
        <v>1.21390830347395+0.528719725078164i</v>
      </c>
      <c r="N1126" s="164" t="str">
        <f t="shared" ref="N1126:N1189" si="343">COMPLEX(1,2*PI()*C1126*(Rd+Rs+esr)*Req*Cout/(Req+Rd+Rs))</f>
        <v>1+5948.84899337854i</v>
      </c>
      <c r="O1126" s="164" t="str">
        <f t="shared" ref="O1126:O1189" si="344">IMSUM(COMPLEX(1,2*PI()*C1126/(Qd*ws)),IMPRODUCT(COMPLEX(0,2*PI()*C1126/ws),COMPLEX(0,2*PI()*C1126/ws)))</f>
        <v>-199.154611432069+10.1426177240408i</v>
      </c>
      <c r="P1126" s="164" t="str">
        <f t="shared" si="340"/>
        <v>-60536.0558493155-1184730.56712663i</v>
      </c>
      <c r="Q1126" s="164" t="str">
        <f t="shared" ref="Q1126:Q1189" si="345">IMPRODUCT(Ap,IMDIV(M1126,P1126))</f>
        <v>-0.0000433516148607072+0.0000870994338394187i</v>
      </c>
      <c r="R1126" s="164" t="str">
        <f t="shared" ref="R1126:R1189" si="346">IMSUM(Rz*10^3,IMDIV(1,COMPLEX(0,(2*PI()*C1126*Cz*10^-9))))</f>
        <v>280-0.175108082257172i</v>
      </c>
      <c r="S1126" s="164" t="str">
        <f t="shared" ref="S1126:S1189" si="347">IMDIV(1,COMPLEX(0,(2*PI()*C1126*Cp*10^-12)))</f>
        <v>-577.856671448667i</v>
      </c>
      <c r="T1126" s="164" t="str">
        <f t="shared" si="336"/>
        <v>226.648322182271-109.964053596109i</v>
      </c>
      <c r="U1126" s="164" t="str">
        <f t="shared" ref="U1126:U1189" si="348">IMPRODUCT(-Rs*g/(Rs+Rd),T1126)</f>
        <v>-0.402404331811863+0.195236439805101i</v>
      </c>
    </row>
    <row r="1127" spans="2:21" x14ac:dyDescent="0.2">
      <c r="B1127" s="164">
        <f t="shared" si="337"/>
        <v>6.4449999999998839</v>
      </c>
      <c r="C1127" s="164">
        <f t="shared" si="338"/>
        <v>2786121.1686290298</v>
      </c>
      <c r="D1127" s="164">
        <f t="shared" ref="D1127:D1190" si="349">C1127/1000</f>
        <v>2786.1211686290299</v>
      </c>
      <c r="E1127" s="164">
        <f t="shared" ref="E1127:E1190" si="350">20*LOG(IMABS(Q1127))</f>
        <v>-80.493303673885379</v>
      </c>
      <c r="F1127" s="164">
        <f t="shared" ref="F1127:F1190" si="351">IF(180/PI()*IMARGUMENT(Q1127)&gt;0,180/PI()*IMARGUMENT(Q1127)-360,180/PI()*IMARGUMENT(Q1127))</f>
        <v>-243.4170846692997</v>
      </c>
      <c r="G1127" s="164">
        <f t="shared" ref="G1127:G1190" si="352">20*LOG(IMABS(U1127))</f>
        <v>-7.0078733368122403</v>
      </c>
      <c r="H1127" s="164">
        <f t="shared" ref="H1127:H1190" si="353">180/PI()*IMARGUMENT(U1127)</f>
        <v>153.8591906283452</v>
      </c>
      <c r="I1127" s="164">
        <f t="shared" ref="I1127:I1190" si="354">E1127+G1127</f>
        <v>-87.501177010697617</v>
      </c>
      <c r="J1127" s="164">
        <f t="shared" ref="J1127:J1190" si="355">F1127+H1127</f>
        <v>-89.557894040954494</v>
      </c>
      <c r="K1127" s="164" t="str">
        <f t="shared" si="341"/>
        <v>1+0.806313260110034i</v>
      </c>
      <c r="L1127" s="164" t="str">
        <f t="shared" si="342"/>
        <v>1-0.271471249159022i</v>
      </c>
      <c r="M1127" s="164" t="str">
        <f t="shared" si="339"/>
        <v>1.21889086793555+0.534842010951012i</v>
      </c>
      <c r="N1127" s="164" t="str">
        <f t="shared" si="343"/>
        <v>1+6017.73341819641i</v>
      </c>
      <c r="O1127" s="164" t="str">
        <f t="shared" si="344"/>
        <v>-203.816811251113+10.2600637020519i</v>
      </c>
      <c r="P1127" s="164" t="str">
        <f t="shared" si="340"/>
        <v>-61946.1450239128-1226504.97619235i</v>
      </c>
      <c r="Q1127" s="164" t="str">
        <f t="shared" si="345"/>
        <v>-0.0000422785928666851+0.0000844913169527398i</v>
      </c>
      <c r="R1127" s="164" t="str">
        <f t="shared" si="346"/>
        <v>280-0.17310363661477i</v>
      </c>
      <c r="S1127" s="164" t="str">
        <f t="shared" si="347"/>
        <v>-571.242000828741i</v>
      </c>
      <c r="T1127" s="164" t="str">
        <f t="shared" ref="T1127:T1190" si="356">IMDIV(IMPRODUCT(R1127,S1127),IMSUM(R1127,S1127))</f>
        <v>225.649404385131-110.743865188471i</v>
      </c>
      <c r="U1127" s="164" t="str">
        <f t="shared" si="348"/>
        <v>-0.400630796297359+0.196620961692324i</v>
      </c>
    </row>
    <row r="1128" spans="2:21" x14ac:dyDescent="0.2">
      <c r="B1128" s="164">
        <f t="shared" ref="B1128:B1191" si="357">B1127+0.005</f>
        <v>6.4499999999998838</v>
      </c>
      <c r="C1128" s="164">
        <f t="shared" ref="C1128:C1191" si="358">10^B1128</f>
        <v>2818382.9312637043</v>
      </c>
      <c r="D1128" s="164">
        <f t="shared" si="349"/>
        <v>2818.3829312637044</v>
      </c>
      <c r="E1128" s="164">
        <f t="shared" si="350"/>
        <v>-80.747409037537125</v>
      </c>
      <c r="F1128" s="164">
        <f t="shared" si="351"/>
        <v>-243.29534739302386</v>
      </c>
      <c r="G1128" s="164">
        <f t="shared" si="352"/>
        <v>-7.0274160515633008</v>
      </c>
      <c r="H1128" s="164">
        <f t="shared" si="353"/>
        <v>153.5980304284025</v>
      </c>
      <c r="I1128" s="164">
        <f t="shared" si="354"/>
        <v>-87.774825089100432</v>
      </c>
      <c r="J1128" s="164">
        <f t="shared" si="355"/>
        <v>-89.697316964621365</v>
      </c>
      <c r="K1128" s="164" t="str">
        <f t="shared" si="341"/>
        <v>1+0.815649927624628i</v>
      </c>
      <c r="L1128" s="164" t="str">
        <f t="shared" si="342"/>
        <v>1-0.274614738071536i</v>
      </c>
      <c r="M1128" s="164" t="str">
        <f t="shared" ref="M1128:M1191" si="359">IMPRODUCT(K1128,L1128)</f>
        <v>1.2239894912327+0.541035189553092i</v>
      </c>
      <c r="N1128" s="164" t="str">
        <f t="shared" si="343"/>
        <v>1+6087.41548706068i</v>
      </c>
      <c r="O1128" s="164" t="str">
        <f t="shared" si="344"/>
        <v>-208.587607654554+10.3788696403935i</v>
      </c>
      <c r="P1128" s="164" t="str">
        <f t="shared" ref="P1128:P1191" si="360">IMPRODUCT(N1128,O1128)</f>
        <v>-63389.0793947699-1269749.05437563i</v>
      </c>
      <c r="Q1128" s="164" t="str">
        <f t="shared" si="345"/>
        <v>-0.0000412339027470509+0.0000819679075451834i</v>
      </c>
      <c r="R1128" s="164" t="str">
        <f t="shared" si="346"/>
        <v>280-0.171122135671901i</v>
      </c>
      <c r="S1128" s="164" t="str">
        <f t="shared" si="347"/>
        <v>-564.703047717274i</v>
      </c>
      <c r="T1128" s="164" t="str">
        <f t="shared" si="356"/>
        <v>224.63629306939-111.520049265794i</v>
      </c>
      <c r="U1128" s="164" t="str">
        <f t="shared" si="348"/>
        <v>-0.398832060802049+0.197999043082871i</v>
      </c>
    </row>
    <row r="1129" spans="2:21" x14ac:dyDescent="0.2">
      <c r="B1129" s="164">
        <f t="shared" si="357"/>
        <v>6.4549999999998837</v>
      </c>
      <c r="C1129" s="164">
        <f t="shared" si="358"/>
        <v>2851018.2675031512</v>
      </c>
      <c r="D1129" s="164">
        <f t="shared" si="349"/>
        <v>2851.018267503151</v>
      </c>
      <c r="E1129" s="164">
        <f t="shared" si="350"/>
        <v>-81.000795524139093</v>
      </c>
      <c r="F1129" s="164">
        <f t="shared" si="351"/>
        <v>-243.17413897318971</v>
      </c>
      <c r="G1129" s="164">
        <f t="shared" si="352"/>
        <v>-7.0473233509614595</v>
      </c>
      <c r="H1129" s="164">
        <f t="shared" si="353"/>
        <v>153.33503580783974</v>
      </c>
      <c r="I1129" s="164">
        <f t="shared" si="354"/>
        <v>-88.048118875100556</v>
      </c>
      <c r="J1129" s="164">
        <f t="shared" si="355"/>
        <v>-89.839103165349968</v>
      </c>
      <c r="K1129" s="164" t="str">
        <f t="shared" si="341"/>
        <v>1+0.825094708653647i</v>
      </c>
      <c r="L1129" s="164" t="str">
        <f t="shared" si="342"/>
        <v>1-0.27779462687013i</v>
      </c>
      <c r="M1129" s="164" t="str">
        <f t="shared" si="359"/>
        <v>1.22920687672296+0.547300081783517i</v>
      </c>
      <c r="N1129" s="164" t="str">
        <f t="shared" si="343"/>
        <v>1+6157.9044362541i</v>
      </c>
      <c r="O1129" s="164" t="str">
        <f t="shared" si="344"/>
        <v>-213.469530181795+10.4990512866639i</v>
      </c>
      <c r="P1129" s="164" t="str">
        <f t="shared" si="360"/>
        <v>-64865.6240247887-1314514.46786027i</v>
      </c>
      <c r="Q1129" s="164" t="str">
        <f t="shared" si="345"/>
        <v>-0.000040216721979211+0.0000795263650209745i</v>
      </c>
      <c r="R1129" s="164" t="str">
        <f t="shared" si="346"/>
        <v>280-0.169163316782762i</v>
      </c>
      <c r="S1129" s="164" t="str">
        <f t="shared" si="347"/>
        <v>-558.238945383114i</v>
      </c>
      <c r="T1129" s="164" t="str">
        <f t="shared" si="356"/>
        <v>223.608957861283-112.292319498564i</v>
      </c>
      <c r="U1129" s="164" t="str">
        <f t="shared" si="348"/>
        <v>-0.397008071398621+0.199370175611027i</v>
      </c>
    </row>
    <row r="1130" spans="2:21" x14ac:dyDescent="0.2">
      <c r="B1130" s="164">
        <f t="shared" si="357"/>
        <v>6.4599999999998836</v>
      </c>
      <c r="C1130" s="164">
        <f t="shared" si="358"/>
        <v>2884031.5031258389</v>
      </c>
      <c r="D1130" s="164">
        <f t="shared" si="349"/>
        <v>2884.0315031258388</v>
      </c>
      <c r="E1130" s="164">
        <f t="shared" si="350"/>
        <v>-81.2534580180386</v>
      </c>
      <c r="F1130" s="164">
        <f t="shared" si="351"/>
        <v>-243.0535144001401</v>
      </c>
      <c r="G1130" s="164">
        <f t="shared" si="352"/>
        <v>-7.0676003224866442</v>
      </c>
      <c r="H1130" s="164">
        <f t="shared" si="353"/>
        <v>153.07021644041964</v>
      </c>
      <c r="I1130" s="164">
        <f t="shared" si="354"/>
        <v>-88.321058340525241</v>
      </c>
      <c r="J1130" s="164">
        <f t="shared" si="355"/>
        <v>-89.98329795972046</v>
      </c>
      <c r="K1130" s="164" t="str">
        <f t="shared" si="341"/>
        <v>1+0.834648855092586i</v>
      </c>
      <c r="L1130" s="164" t="str">
        <f t="shared" si="342"/>
        <v>1-0.281011337045618i</v>
      </c>
      <c r="M1130" s="164" t="str">
        <f t="shared" si="359"/>
        <v>1.23454579073316+0.553637518046968i</v>
      </c>
      <c r="N1130" s="164" t="str">
        <f t="shared" si="343"/>
        <v>1+6229.20960901053i</v>
      </c>
      <c r="O1130" s="164" t="str">
        <f t="shared" si="344"/>
        <v>-218.465167292776+10.6206245708101i</v>
      </c>
      <c r="P1130" s="164" t="str">
        <f t="shared" si="360"/>
        <v>-66376.5617974764-1360854.69870968i</v>
      </c>
      <c r="Q1130" s="164" t="str">
        <f t="shared" si="345"/>
        <v>-0.0000392262548759911+0.00007716394530478i</v>
      </c>
      <c r="R1130" s="164" t="str">
        <f t="shared" si="346"/>
        <v>280-0.167226920308031i</v>
      </c>
      <c r="S1130" s="164" t="str">
        <f t="shared" si="347"/>
        <v>-551.848837016505i</v>
      </c>
      <c r="T1130" s="164" t="str">
        <f t="shared" si="356"/>
        <v>222.567375174543-113.060385571507i</v>
      </c>
      <c r="U1130" s="164" t="str">
        <f t="shared" si="348"/>
        <v>-0.395158786210675+0.200733843834529i</v>
      </c>
    </row>
    <row r="1131" spans="2:21" x14ac:dyDescent="0.2">
      <c r="B1131" s="164">
        <f t="shared" si="357"/>
        <v>6.4649999999998835</v>
      </c>
      <c r="C1131" s="164">
        <f t="shared" si="358"/>
        <v>2917427.0140003907</v>
      </c>
      <c r="D1131" s="164">
        <f t="shared" si="349"/>
        <v>2917.4270140003905</v>
      </c>
      <c r="E1131" s="164">
        <f t="shared" si="350"/>
        <v>-81.505391477452861</v>
      </c>
      <c r="F1131" s="164">
        <f t="shared" si="351"/>
        <v>-242.93352891518208</v>
      </c>
      <c r="G1131" s="164">
        <f t="shared" si="352"/>
        <v>-7.0882520608029207</v>
      </c>
      <c r="H1131" s="164">
        <f t="shared" si="353"/>
        <v>152.80358268758965</v>
      </c>
      <c r="I1131" s="164">
        <f t="shared" si="354"/>
        <v>-88.593643538255776</v>
      </c>
      <c r="J1131" s="164">
        <f t="shared" si="355"/>
        <v>-90.129946227592427</v>
      </c>
      <c r="K1131" s="164" t="str">
        <f t="shared" si="341"/>
        <v>1+0.844313633333207i</v>
      </c>
      <c r="L1131" s="164" t="str">
        <f t="shared" si="342"/>
        <v>1-0.28426529496945i</v>
      </c>
      <c r="M1131" s="164" t="str">
        <f t="shared" si="359"/>
        <v>1.24000906402619+0.560048338363757i</v>
      </c>
      <c r="N1131" s="164" t="str">
        <f t="shared" si="343"/>
        <v>1+6301.34045675339i</v>
      </c>
      <c r="O1131" s="164" t="str">
        <f t="shared" si="344"/>
        <v>-223.577167740421+10.7436056072394i</v>
      </c>
      <c r="P1131" s="164" t="str">
        <f t="shared" si="360"/>
        <v>-67922.6938320406-1408825.10868345i</v>
      </c>
      <c r="Q1131" s="164" t="str">
        <f t="shared" si="345"/>
        <v>-0.0000382617316016848+0.0000748779975369382i</v>
      </c>
      <c r="R1131" s="164" t="str">
        <f t="shared" si="346"/>
        <v>280-0.165312689580454i</v>
      </c>
      <c r="S1131" s="164" t="str">
        <f t="shared" si="347"/>
        <v>-545.531875615497i</v>
      </c>
      <c r="T1131" s="164" t="str">
        <f t="shared" si="356"/>
        <v>221.511528421865-113.823953340597i</v>
      </c>
      <c r="U1131" s="164" t="str">
        <f t="shared" si="348"/>
        <v>-0.393284175788166+0.202089525513331i</v>
      </c>
    </row>
    <row r="1132" spans="2:21" x14ac:dyDescent="0.2">
      <c r="B1132" s="164">
        <f t="shared" si="357"/>
        <v>6.4699999999998834</v>
      </c>
      <c r="C1132" s="164">
        <f t="shared" si="358"/>
        <v>2951209.2266655951</v>
      </c>
      <c r="D1132" s="164">
        <f t="shared" si="349"/>
        <v>2951.209226665595</v>
      </c>
      <c r="E1132" s="164">
        <f t="shared" si="350"/>
        <v>-81.756590936724237</v>
      </c>
      <c r="F1132" s="164">
        <f t="shared" si="351"/>
        <v>-242.8142379805559</v>
      </c>
      <c r="G1132" s="164">
        <f t="shared" si="352"/>
        <v>-7.1092836652198983</v>
      </c>
      <c r="H1132" s="164">
        <f t="shared" si="353"/>
        <v>152.53514560732884</v>
      </c>
      <c r="I1132" s="164">
        <f t="shared" si="354"/>
        <v>-88.865874601944142</v>
      </c>
      <c r="J1132" s="164">
        <f t="shared" si="355"/>
        <v>-90.279092373227058</v>
      </c>
      <c r="K1132" s="164" t="str">
        <f t="shared" si="341"/>
        <v>1+0.854090324431396i</v>
      </c>
      <c r="L1132" s="164" t="str">
        <f t="shared" si="342"/>
        <v>1-0.287556931950225i</v>
      </c>
      <c r="M1132" s="164" t="str">
        <f t="shared" si="359"/>
        <v>1.24559959330186+0.566533392481171i</v>
      </c>
      <c r="N1132" s="164" t="str">
        <f t="shared" si="343"/>
        <v>1+6374.3065403484i</v>
      </c>
      <c r="O1132" s="164" t="str">
        <f t="shared" si="344"/>
        <v>-228.808241975031+10.8680106969548i</v>
      </c>
      <c r="P1132" s="164" t="str">
        <f t="shared" si="360"/>
        <v>-69504.8399081504-1458483.00529636i</v>
      </c>
      <c r="Q1132" s="164" t="str">
        <f t="shared" si="345"/>
        <v>-0.0000373224072278374+0.0000726659608827027i</v>
      </c>
      <c r="R1132" s="164" t="str">
        <f t="shared" si="346"/>
        <v>280-0.16342037087082i</v>
      </c>
      <c r="S1132" s="164" t="str">
        <f t="shared" si="347"/>
        <v>-539.287223873705i</v>
      </c>
      <c r="T1132" s="164" t="str">
        <f t="shared" si="356"/>
        <v>220.441408223798-114.582725000455i</v>
      </c>
      <c r="U1132" s="164" t="str">
        <f t="shared" si="348"/>
        <v>-0.391384223478282+0.203436691906812i</v>
      </c>
    </row>
    <row r="1133" spans="2:21" x14ac:dyDescent="0.2">
      <c r="B1133" s="164">
        <f t="shared" si="357"/>
        <v>6.4749999999998833</v>
      </c>
      <c r="C1133" s="164">
        <f t="shared" si="358"/>
        <v>2985382.6189171597</v>
      </c>
      <c r="D1133" s="164">
        <f t="shared" si="349"/>
        <v>2985.3826189171596</v>
      </c>
      <c r="E1133" s="164">
        <f t="shared" si="350"/>
        <v>-82.007051508473339</v>
      </c>
      <c r="F1133" s="164">
        <f t="shared" si="351"/>
        <v>-242.69569724853977</v>
      </c>
      <c r="G1133" s="164">
        <f t="shared" si="352"/>
        <v>-7.1307002370797976</v>
      </c>
      <c r="H1133" s="164">
        <f t="shared" si="353"/>
        <v>152.26491696258216</v>
      </c>
      <c r="I1133" s="164">
        <f t="shared" si="354"/>
        <v>-89.137751745553132</v>
      </c>
      <c r="J1133" s="164">
        <f t="shared" si="355"/>
        <v>-90.43078028595761</v>
      </c>
      <c r="K1133" s="164" t="str">
        <f t="shared" si="341"/>
        <v>1+0.863980224276972i</v>
      </c>
      <c r="L1133" s="164" t="str">
        <f t="shared" si="342"/>
        <v>1-0.29088668429086i</v>
      </c>
      <c r="M1133" s="164" t="str">
        <f t="shared" si="359"/>
        <v>1.2513203427328+0.573093539986112i</v>
      </c>
      <c r="N1133" s="164" t="str">
        <f t="shared" si="343"/>
        <v>1+6448.11753137093i</v>
      </c>
      <c r="O1133" s="164" t="str">
        <f t="shared" si="344"/>
        <v>-234.161163581407+10.9938563297162i</v>
      </c>
      <c r="P1133" s="164" t="str">
        <f t="shared" si="360"/>
        <v>-71123.8389005977-1509887.71019916i</v>
      </c>
      <c r="Q1133" s="164" t="str">
        <f t="shared" si="345"/>
        <v>-0.0000364075608270275+0.0000705253614515096i</v>
      </c>
      <c r="R1133" s="164" t="str">
        <f t="shared" si="346"/>
        <v>280-0.161549713354334i</v>
      </c>
      <c r="S1133" s="164" t="str">
        <f t="shared" si="347"/>
        <v>-533.114054069301i</v>
      </c>
      <c r="T1133" s="164" t="str">
        <f t="shared" si="356"/>
        <v>219.357012614536-115.336399262243i</v>
      </c>
      <c r="U1133" s="164" t="str">
        <f t="shared" si="348"/>
        <v>-0.38945892579082+0.204774808089621i</v>
      </c>
    </row>
    <row r="1134" spans="2:21" x14ac:dyDescent="0.2">
      <c r="B1134" s="164">
        <f t="shared" si="357"/>
        <v>6.4799999999998832</v>
      </c>
      <c r="C1134" s="164">
        <f t="shared" si="358"/>
        <v>3019951.720401207</v>
      </c>
      <c r="D1134" s="164">
        <f t="shared" si="349"/>
        <v>3019.9517204012068</v>
      </c>
      <c r="E1134" s="164">
        <f t="shared" si="350"/>
        <v>-82.256768385644023</v>
      </c>
      <c r="F1134" s="164">
        <f t="shared" si="351"/>
        <v>-242.57796252972093</v>
      </c>
      <c r="G1134" s="164">
        <f t="shared" si="352"/>
        <v>-7.1525068770723346</v>
      </c>
      <c r="H1134" s="164">
        <f t="shared" si="353"/>
        <v>151.99290922926787</v>
      </c>
      <c r="I1134" s="164">
        <f t="shared" si="354"/>
        <v>-89.409275262716363</v>
      </c>
      <c r="J1134" s="164">
        <f t="shared" si="355"/>
        <v>-90.585053300453069</v>
      </c>
      <c r="K1134" s="164" t="str">
        <f t="shared" si="341"/>
        <v>1+0.873984643765444i</v>
      </c>
      <c r="L1134" s="164" t="str">
        <f t="shared" si="342"/>
        <v>1-0.294254993346419i</v>
      </c>
      <c r="M1134" s="164" t="str">
        <f t="shared" si="359"/>
        <v>1.25717434553607+0.579729650419025i</v>
      </c>
      <c r="N1134" s="164" t="str">
        <f t="shared" si="343"/>
        <v>1+6522.78321338789i</v>
      </c>
      <c r="O1134" s="164" t="str">
        <f t="shared" si="344"/>
        <v>-239.638770749443+11.1211591862261i</v>
      </c>
      <c r="P1134" s="164" t="str">
        <f t="shared" si="360"/>
        <v>-72780.5492240796-1563100.62996219i</v>
      </c>
      <c r="Q1134" s="164" t="str">
        <f t="shared" si="345"/>
        <v>-0.000035516494603018+0.0000684538093224552i</v>
      </c>
      <c r="R1134" s="164" t="str">
        <f t="shared" si="346"/>
        <v>280-0.159700469077368i</v>
      </c>
      <c r="S1134" s="164" t="str">
        <f t="shared" si="347"/>
        <v>-527.011547955313i</v>
      </c>
      <c r="T1134" s="164" t="str">
        <f t="shared" si="356"/>
        <v>218.258347244091-116.08467154206i</v>
      </c>
      <c r="U1134" s="164" t="str">
        <f t="shared" si="348"/>
        <v>-0.387508292757131+0.206103333286163i</v>
      </c>
    </row>
    <row r="1135" spans="2:21" x14ac:dyDescent="0.2">
      <c r="B1135" s="164">
        <f t="shared" si="357"/>
        <v>6.4849999999998831</v>
      </c>
      <c r="C1135" s="164">
        <f t="shared" si="358"/>
        <v>3054921.1132146944</v>
      </c>
      <c r="D1135" s="164">
        <f t="shared" si="349"/>
        <v>3054.9211132146943</v>
      </c>
      <c r="E1135" s="164">
        <f t="shared" si="350"/>
        <v>-82.505736843438754</v>
      </c>
      <c r="F1135" s="164">
        <f t="shared" si="351"/>
        <v>-242.4610897604677</v>
      </c>
      <c r="G1135" s="164">
        <f t="shared" si="352"/>
        <v>-7.1747086824773341</v>
      </c>
      <c r="H1135" s="164">
        <f t="shared" si="353"/>
        <v>151.71913560382521</v>
      </c>
      <c r="I1135" s="164">
        <f t="shared" si="354"/>
        <v>-89.680445525916085</v>
      </c>
      <c r="J1135" s="164">
        <f t="shared" si="355"/>
        <v>-90.741954156642493</v>
      </c>
      <c r="K1135" s="164" t="str">
        <f t="shared" si="341"/>
        <v>1+0.884104908971779i</v>
      </c>
      <c r="L1135" s="164" t="str">
        <f t="shared" si="342"/>
        <v>1-0.297662305582621i</v>
      </c>
      <c r="M1135" s="164" t="str">
        <f t="shared" si="359"/>
        <v>1.26316470558145+0.586442603389158i</v>
      </c>
      <c r="N1135" s="164" t="str">
        <f t="shared" si="343"/>
        <v>1+6598.31348325455i</v>
      </c>
      <c r="O1135" s="164" t="str">
        <f t="shared" si="344"/>
        <v>-245.243967778961+11.24993614034i</v>
      </c>
      <c r="P1135" s="164" t="str">
        <f t="shared" si="360"/>
        <v>-74475.849288337-1618185.32934662i</v>
      </c>
      <c r="Q1135" s="164" t="str">
        <f t="shared" si="345"/>
        <v>-0.0000346485330557016+0.0000664489956722752i</v>
      </c>
      <c r="R1135" s="164" t="str">
        <f t="shared" si="346"/>
        <v>280-0.157872392924597i</v>
      </c>
      <c r="S1135" s="164" t="str">
        <f t="shared" si="347"/>
        <v>-520.978896651169i</v>
      </c>
      <c r="T1135" s="164" t="str">
        <f t="shared" si="356"/>
        <v>217.145425576331-116.827234159904i</v>
      </c>
      <c r="U1135" s="164" t="str">
        <f t="shared" si="348"/>
        <v>-0.385532348281735+0.20742172122385i</v>
      </c>
    </row>
    <row r="1136" spans="2:21" x14ac:dyDescent="0.2">
      <c r="B1136" s="164">
        <f t="shared" si="357"/>
        <v>6.489999999999883</v>
      </c>
      <c r="C1136" s="164">
        <f t="shared" si="358"/>
        <v>3090295.432512762</v>
      </c>
      <c r="D1136" s="164">
        <f t="shared" si="349"/>
        <v>3090.2954325127621</v>
      </c>
      <c r="E1136" s="164">
        <f t="shared" si="350"/>
        <v>-82.753952241141135</v>
      </c>
      <c r="F1136" s="164">
        <f t="shared" si="351"/>
        <v>-242.34513496963908</v>
      </c>
      <c r="G1136" s="164">
        <f t="shared" si="352"/>
        <v>-7.1973107443375248</v>
      </c>
      <c r="H1136" s="164">
        <f t="shared" si="353"/>
        <v>151.44361001028071</v>
      </c>
      <c r="I1136" s="164">
        <f t="shared" si="354"/>
        <v>-89.951262985478664</v>
      </c>
      <c r="J1136" s="164">
        <f t="shared" si="355"/>
        <v>-90.901524959358369</v>
      </c>
      <c r="K1136" s="164" t="str">
        <f t="shared" si="341"/>
        <v>1+0.89434236132617i</v>
      </c>
      <c r="L1136" s="164" t="str">
        <f t="shared" si="342"/>
        <v>1-0.301109072635011i</v>
      </c>
      <c r="M1136" s="164" t="str">
        <f t="shared" si="359"/>
        <v>1.26929459903713+0.593233288691159i</v>
      </c>
      <c r="N1136" s="164" t="str">
        <f t="shared" si="343"/>
        <v>1+6674.71835242637i</v>
      </c>
      <c r="O1136" s="164" t="str">
        <f t="shared" si="344"/>
        <v>-250.979726619616+11.3802042613039i</v>
      </c>
      <c r="P1136" s="164" t="str">
        <f t="shared" si="360"/>
        <v>-76210.6379639055-1675207.60715064i</v>
      </c>
      <c r="Q1136" s="164" t="str">
        <f t="shared" si="345"/>
        <v>-0.0000338030221793454+0.0000645086900022586i</v>
      </c>
      <c r="R1136" s="164" t="str">
        <f t="shared" si="346"/>
        <v>280-0.156065242586506i</v>
      </c>
      <c r="S1136" s="164" t="str">
        <f t="shared" si="347"/>
        <v>-515.01530053547i</v>
      </c>
      <c r="T1136" s="164" t="str">
        <f t="shared" si="356"/>
        <v>216.01826908234-117.563776549183i</v>
      </c>
      <c r="U1136" s="164" t="str">
        <f t="shared" si="348"/>
        <v>-0.383531130485615+0.208729420505076i</v>
      </c>
    </row>
    <row r="1137" spans="2:21" x14ac:dyDescent="0.2">
      <c r="B1137" s="164">
        <f t="shared" si="357"/>
        <v>6.4949999999998829</v>
      </c>
      <c r="C1137" s="164">
        <f t="shared" si="358"/>
        <v>3126079.3671231167</v>
      </c>
      <c r="D1137" s="164">
        <f t="shared" si="349"/>
        <v>3126.0793671231168</v>
      </c>
      <c r="E1137" s="164">
        <f t="shared" si="350"/>
        <v>-83.001410023823126</v>
      </c>
      <c r="F1137" s="164">
        <f t="shared" si="351"/>
        <v>-242.23015424456989</v>
      </c>
      <c r="G1137" s="164">
        <f t="shared" si="352"/>
        <v>-7.2203181445638585</v>
      </c>
      <c r="H1137" s="164">
        <f t="shared" si="353"/>
        <v>151.16634710680933</v>
      </c>
      <c r="I1137" s="164">
        <f t="shared" si="354"/>
        <v>-90.221728168386989</v>
      </c>
      <c r="J1137" s="164">
        <f t="shared" si="355"/>
        <v>-91.063807137760563</v>
      </c>
      <c r="K1137" s="164" t="str">
        <f t="shared" si="341"/>
        <v>1+0.904698357791835i</v>
      </c>
      <c r="L1137" s="164" t="str">
        <f t="shared" si="342"/>
        <v>1-0.304595751368828i</v>
      </c>
      <c r="M1137" s="164" t="str">
        <f t="shared" si="359"/>
        <v>1.27556727605375+0.600102606423007i</v>
      </c>
      <c r="N1137" s="164" t="str">
        <f t="shared" si="343"/>
        <v>1+6752.00794828599i</v>
      </c>
      <c r="O1137" s="164" t="str">
        <f t="shared" si="344"/>
        <v>-256.849088446674+11.511980816016i</v>
      </c>
      <c r="P1137" s="164" t="str">
        <f t="shared" si="360"/>
        <v>-77985.8350587025-1734235.57472114i</v>
      </c>
      <c r="Q1137" s="164" t="str">
        <f t="shared" si="345"/>
        <v>-0.0000329793286927056+0.0000626307374606564i</v>
      </c>
      <c r="R1137" s="164" t="str">
        <f t="shared" si="346"/>
        <v>280-0.154278778527277i</v>
      </c>
      <c r="S1137" s="164" t="str">
        <f t="shared" si="347"/>
        <v>-509.119969140014i</v>
      </c>
      <c r="T1137" s="164" t="str">
        <f t="shared" si="356"/>
        <v>214.876907428517-118.293985476728i</v>
      </c>
      <c r="U1137" s="164" t="str">
        <f t="shared" si="348"/>
        <v>-0.381504692040185+0.210025874997845i</v>
      </c>
    </row>
    <row r="1138" spans="2:21" x14ac:dyDescent="0.2">
      <c r="B1138" s="164">
        <f t="shared" si="357"/>
        <v>6.4999999999998828</v>
      </c>
      <c r="C1138" s="164">
        <f t="shared" si="358"/>
        <v>3162277.6601675316</v>
      </c>
      <c r="D1138" s="164">
        <f t="shared" si="349"/>
        <v>3162.2776601675314</v>
      </c>
      <c r="E1138" s="164">
        <f t="shared" si="350"/>
        <v>-83.248105723933307</v>
      </c>
      <c r="F1138" s="164">
        <f t="shared" si="351"/>
        <v>-242.11620369637131</v>
      </c>
      <c r="G1138" s="164">
        <f t="shared" si="352"/>
        <v>-7.2437359529735161</v>
      </c>
      <c r="H1138" s="164">
        <f t="shared" si="353"/>
        <v>150.88736229176325</v>
      </c>
      <c r="I1138" s="164">
        <f t="shared" si="354"/>
        <v>-90.49184167690683</v>
      </c>
      <c r="J1138" s="164">
        <f t="shared" si="355"/>
        <v>-91.228841404608062</v>
      </c>
      <c r="K1138" s="164" t="str">
        <f t="shared" si="341"/>
        <v>1+0.915174271044891i</v>
      </c>
      <c r="L1138" s="164" t="str">
        <f t="shared" si="342"/>
        <v>1-0.308122803939563i</v>
      </c>
      <c r="M1138" s="164" t="str">
        <f t="shared" si="359"/>
        <v>1.2819860624877+0.607051467105328i</v>
      </c>
      <c r="N1138" s="164" t="str">
        <f t="shared" si="343"/>
        <v>1+6830.19251548564i</v>
      </c>
      <c r="O1138" s="164" t="str">
        <f t="shared" si="344"/>
        <v>-262.855165273464+11.6452832713158i</v>
      </c>
      <c r="P1138" s="164" t="str">
        <f t="shared" si="360"/>
        <v>-79802.3818057248-1795339.73722428i</v>
      </c>
      <c r="Q1138" s="164" t="str">
        <f t="shared" si="345"/>
        <v>-0.0000321768392996547+0.0000608130562572768i</v>
      </c>
      <c r="R1138" s="164" t="str">
        <f t="shared" si="346"/>
        <v>280-0.152512763953032i</v>
      </c>
      <c r="S1138" s="164" t="str">
        <f t="shared" si="347"/>
        <v>-503.292121045005i</v>
      </c>
      <c r="T1138" s="164" t="str">
        <f t="shared" si="356"/>
        <v>213.72137865891-119.017545273287i</v>
      </c>
      <c r="U1138" s="164" t="str">
        <f t="shared" si="348"/>
        <v>-0.379453100491014+0.211310524245i</v>
      </c>
    </row>
    <row r="1139" spans="2:21" x14ac:dyDescent="0.2">
      <c r="B1139" s="164">
        <f t="shared" si="357"/>
        <v>6.5049999999998827</v>
      </c>
      <c r="C1139" s="164">
        <f t="shared" si="358"/>
        <v>3198895.10969054</v>
      </c>
      <c r="D1139" s="164">
        <f t="shared" si="349"/>
        <v>3198.8951096905398</v>
      </c>
      <c r="E1139" s="164">
        <f t="shared" si="350"/>
        <v>-83.494034962766307</v>
      </c>
      <c r="F1139" s="164">
        <f t="shared" si="351"/>
        <v>-242.00333942458815</v>
      </c>
      <c r="G1139" s="164">
        <f t="shared" si="352"/>
        <v>-7.2675692242647525</v>
      </c>
      <c r="H1139" s="164">
        <f t="shared" si="353"/>
        <v>150.60667170914613</v>
      </c>
      <c r="I1139" s="164">
        <f t="shared" si="354"/>
        <v>-90.761604187031054</v>
      </c>
      <c r="J1139" s="164">
        <f t="shared" si="355"/>
        <v>-91.396667715442021</v>
      </c>
      <c r="K1139" s="164" t="str">
        <f t="shared" si="341"/>
        <v>1+0.925771489656292i</v>
      </c>
      <c r="L1139" s="164" t="str">
        <f t="shared" si="342"/>
        <v>1-0.311690697854213i</v>
      </c>
      <c r="M1139" s="164" t="str">
        <f t="shared" si="359"/>
        <v>1.2885543616645+0.614080791802079i</v>
      </c>
      <c r="N1139" s="164" t="str">
        <f t="shared" si="343"/>
        <v>1+6909.28241730501i</v>
      </c>
      <c r="O1139" s="164" t="str">
        <f t="shared" si="344"/>
        <v>-269.001141601416+11.7801292962996i</v>
      </c>
      <c r="P1139" s="164" t="str">
        <f t="shared" si="360"/>
        <v>-81661.2413621039-1858593.07777234i</v>
      </c>
      <c r="Q1139" s="164" t="str">
        <f t="shared" si="345"/>
        <v>-0.0000313949599790084+0.0000590536351670437i</v>
      </c>
      <c r="R1139" s="164" t="str">
        <f t="shared" si="346"/>
        <v>280-0.150766964780453i</v>
      </c>
      <c r="S1139" s="164" t="str">
        <f t="shared" si="347"/>
        <v>-497.530983775496i</v>
      </c>
      <c r="T1139" s="164" t="str">
        <f t="shared" si="356"/>
        <v>212.551729371163-119.734138074376i</v>
      </c>
      <c r="U1139" s="164" t="str">
        <f t="shared" si="348"/>
        <v>-0.37737643857021+0.212582803891842i</v>
      </c>
    </row>
    <row r="1140" spans="2:21" x14ac:dyDescent="0.2">
      <c r="B1140" s="164">
        <f t="shared" si="357"/>
        <v>6.5099999999998825</v>
      </c>
      <c r="C1140" s="164">
        <f t="shared" si="358"/>
        <v>3235936.5692954147</v>
      </c>
      <c r="D1140" s="164">
        <f t="shared" si="349"/>
        <v>3235.9365692954148</v>
      </c>
      <c r="E1140" s="164">
        <f t="shared" si="350"/>
        <v>-83.739193451810237</v>
      </c>
      <c r="F1140" s="164">
        <f t="shared" si="351"/>
        <v>-241.89161748125784</v>
      </c>
      <c r="G1140" s="164">
        <f t="shared" si="352"/>
        <v>-7.291822994929932</v>
      </c>
      <c r="H1140" s="164">
        <f t="shared" si="353"/>
        <v>150.32429225350501</v>
      </c>
      <c r="I1140" s="164">
        <f t="shared" si="354"/>
        <v>-91.031016446740168</v>
      </c>
      <c r="J1140" s="164">
        <f t="shared" si="355"/>
        <v>-91.567325227752832</v>
      </c>
      <c r="K1140" s="164" t="str">
        <f t="shared" si="341"/>
        <v>1+0.936491418275885i</v>
      </c>
      <c r="L1140" s="164" t="str">
        <f t="shared" si="342"/>
        <v>1-0.315299906033251i</v>
      </c>
      <c r="M1140" s="164" t="str">
        <f t="shared" si="359"/>
        <v>1.29527565618333+0.621191512242634i</v>
      </c>
      <c r="N1140" s="164" t="str">
        <f t="shared" si="343"/>
        <v>1+6989.28813702491i</v>
      </c>
      <c r="O1140" s="164" t="str">
        <f t="shared" si="344"/>
        <v>-275.290276108532+11.9165367646618i</v>
      </c>
      <c r="P1140" s="164" t="str">
        <f t="shared" si="360"/>
        <v>-83563.3993197804-1924071.14450691i</v>
      </c>
      <c r="Q1140" s="164" t="str">
        <f t="shared" si="345"/>
        <v>-0.000030633115302315+0.0000573505311194472i</v>
      </c>
      <c r="R1140" s="164" t="str">
        <f t="shared" si="346"/>
        <v>280-0.149041149605751i</v>
      </c>
      <c r="S1140" s="164" t="str">
        <f t="shared" si="347"/>
        <v>-491.835793698976i</v>
      </c>
      <c r="T1140" s="164" t="str">
        <f t="shared" si="356"/>
        <v>211.368014885519-120.443444071387i</v>
      </c>
      <c r="U1140" s="164" t="str">
        <f t="shared" si="348"/>
        <v>-0.375274804496481+0.213842146131966i</v>
      </c>
    </row>
    <row r="1141" spans="2:21" x14ac:dyDescent="0.2">
      <c r="B1141" s="164">
        <f t="shared" si="357"/>
        <v>6.5149999999998824</v>
      </c>
      <c r="C1141" s="164">
        <f t="shared" si="358"/>
        <v>3273406.9487874978</v>
      </c>
      <c r="D1141" s="164">
        <f t="shared" si="349"/>
        <v>3273.4069487874976</v>
      </c>
      <c r="E1141" s="164">
        <f t="shared" si="350"/>
        <v>-83.983576993971383</v>
      </c>
      <c r="F1141" s="164">
        <f t="shared" si="351"/>
        <v>-241.78109383441216</v>
      </c>
      <c r="G1141" s="164">
        <f t="shared" si="352"/>
        <v>-7.316502280108792</v>
      </c>
      <c r="H1141" s="164">
        <f t="shared" si="353"/>
        <v>150.0402415742229</v>
      </c>
      <c r="I1141" s="164">
        <f t="shared" si="354"/>
        <v>-91.300079274080176</v>
      </c>
      <c r="J1141" s="164">
        <f t="shared" si="355"/>
        <v>-91.740852260189257</v>
      </c>
      <c r="K1141" s="164" t="str">
        <f t="shared" si="341"/>
        <v>1+0.947335477818596i</v>
      </c>
      <c r="L1141" s="164" t="str">
        <f t="shared" si="342"/>
        <v>1-0.318950906873313i</v>
      </c>
      <c r="M1141" s="164" t="str">
        <f t="shared" si="359"/>
        <v>1.3021535097635+0.628384570945283i</v>
      </c>
      <c r="N1141" s="164" t="str">
        <f t="shared" si="343"/>
        <v>1+7070.22027931683i</v>
      </c>
      <c r="O1141" s="164" t="str">
        <f t="shared" si="344"/>
        <v>-281.725903377172+12.0545237570646i</v>
      </c>
      <c r="P1141" s="164" t="str">
        <f t="shared" si="360"/>
        <v>-85509.8642280818-1991852.14074238i</v>
      </c>
      <c r="Q1141" s="164" t="str">
        <f t="shared" si="345"/>
        <v>-0.0000298907477784182+0.0000557018668708931i</v>
      </c>
      <c r="R1141" s="164" t="str">
        <f t="shared" si="346"/>
        <v>280-0.147335089673993i</v>
      </c>
      <c r="S1141" s="164" t="str">
        <f t="shared" si="347"/>
        <v>-486.205795924175i</v>
      </c>
      <c r="T1141" s="164" t="str">
        <f t="shared" si="356"/>
        <v>210.17029940633-121.145141772794i</v>
      </c>
      <c r="U1141" s="164" t="str">
        <f t="shared" si="348"/>
        <v>-0.37314831226189+0.215087980171017i</v>
      </c>
    </row>
    <row r="1142" spans="2:21" x14ac:dyDescent="0.2">
      <c r="B1142" s="164">
        <f t="shared" si="357"/>
        <v>6.5199999999998823</v>
      </c>
      <c r="C1142" s="164">
        <f t="shared" si="358"/>
        <v>3311311.2148250164</v>
      </c>
      <c r="D1142" s="164">
        <f t="shared" si="349"/>
        <v>3311.3112148250166</v>
      </c>
      <c r="E1142" s="164">
        <f t="shared" si="350"/>
        <v>-84.227181484675086</v>
      </c>
      <c r="F1142" s="164">
        <f t="shared" si="351"/>
        <v>-241.67182433107223</v>
      </c>
      <c r="G1142" s="164">
        <f t="shared" si="352"/>
        <v>-7.3416120703865921</v>
      </c>
      <c r="H1142" s="164">
        <f t="shared" si="353"/>
        <v>149.75453807917697</v>
      </c>
      <c r="I1142" s="164">
        <f t="shared" si="354"/>
        <v>-91.568793555061674</v>
      </c>
      <c r="J1142" s="164">
        <f t="shared" si="355"/>
        <v>-91.917286251895263</v>
      </c>
      <c r="K1142" s="164" t="str">
        <f t="shared" si="341"/>
        <v>1+0.958305105652776i</v>
      </c>
      <c r="L1142" s="164" t="str">
        <f t="shared" si="342"/>
        <v>1-0.322644184310606i</v>
      </c>
      <c r="M1142" s="164" t="str">
        <f t="shared" si="359"/>
        <v>1.30919156913403+0.63566092134217i</v>
      </c>
      <c r="N1142" s="164" t="str">
        <f t="shared" si="343"/>
        <v>1+7152.08957164859i</v>
      </c>
      <c r="O1142" s="164" t="str">
        <f t="shared" si="344"/>
        <v>-288.311435662108+12.1941085635344i</v>
      </c>
      <c r="P1142" s="164" t="str">
        <f t="shared" si="360"/>
        <v>-87501.6681284673-2062017.01827743i</v>
      </c>
      <c r="Q1142" s="164" t="str">
        <f t="shared" si="345"/>
        <v>-0.0000291673172236566+0.0000541058287570828i</v>
      </c>
      <c r="R1142" s="164" t="str">
        <f t="shared" si="346"/>
        <v>280-0.145648558848783i</v>
      </c>
      <c r="S1142" s="164" t="str">
        <f t="shared" si="347"/>
        <v>-480.640244200985i</v>
      </c>
      <c r="T1142" s="164" t="str">
        <f t="shared" si="356"/>
        <v>208.958656175428-121.838908275277i</v>
      </c>
      <c r="U1142" s="164" t="str">
        <f t="shared" si="348"/>
        <v>-0.370997091904153+0.216319732708063i</v>
      </c>
    </row>
    <row r="1143" spans="2:21" x14ac:dyDescent="0.2">
      <c r="B1143" s="164">
        <f t="shared" si="357"/>
        <v>6.5249999999998822</v>
      </c>
      <c r="C1143" s="164">
        <f t="shared" si="358"/>
        <v>3349654.3915773719</v>
      </c>
      <c r="D1143" s="164">
        <f t="shared" si="349"/>
        <v>3349.6543915773718</v>
      </c>
      <c r="E1143" s="164">
        <f t="shared" si="350"/>
        <v>-84.470002912841537</v>
      </c>
      <c r="F1143" s="164">
        <f t="shared" si="351"/>
        <v>-241.5638646597796</v>
      </c>
      <c r="G1143" s="164">
        <f t="shared" si="352"/>
        <v>-7.3671573285380543</v>
      </c>
      <c r="H1143" s="164">
        <f t="shared" si="353"/>
        <v>149.46720093775247</v>
      </c>
      <c r="I1143" s="164">
        <f t="shared" si="354"/>
        <v>-91.837160241379593</v>
      </c>
      <c r="J1143" s="164">
        <f t="shared" si="355"/>
        <v>-92.096663722027131</v>
      </c>
      <c r="K1143" s="164" t="str">
        <f t="shared" si="341"/>
        <v>1+0.969401755790709i</v>
      </c>
      <c r="L1143" s="164" t="str">
        <f t="shared" si="342"/>
        <v>1-0.326380227885053i</v>
      </c>
      <c r="M1143" s="164" t="str">
        <f t="shared" si="359"/>
        <v>1.31639356596714+0.643021527905656i</v>
      </c>
      <c r="N1143" s="164" t="str">
        <f t="shared" si="343"/>
        <v>1+7234.90686570619i</v>
      </c>
      <c r="O1143" s="164" t="str">
        <f t="shared" si="344"/>
        <v>-295.05036469972+12.335309685886i</v>
      </c>
      <c r="P1143" s="164" t="str">
        <f t="shared" si="360"/>
        <v>-89539.8671017284-2134649.57398543i</v>
      </c>
      <c r="Q1143" s="164" t="str">
        <f t="shared" si="345"/>
        <v>-0.0000284623001566208+0.0000525606645226465i</v>
      </c>
      <c r="R1143" s="164" t="str">
        <f t="shared" si="346"/>
        <v>280-0.143981333582288i</v>
      </c>
      <c r="S1143" s="164" t="str">
        <f t="shared" si="347"/>
        <v>-475.13840082155i</v>
      </c>
      <c r="T1143" s="164" t="str">
        <f t="shared" si="356"/>
        <v>207.733167616842-122.524419544536i</v>
      </c>
      <c r="U1143" s="164" t="str">
        <f t="shared" si="348"/>
        <v>-0.368821289763582+0.217536828434162i</v>
      </c>
    </row>
    <row r="1144" spans="2:21" x14ac:dyDescent="0.2">
      <c r="B1144" s="164">
        <f t="shared" si="357"/>
        <v>6.5299999999998821</v>
      </c>
      <c r="C1144" s="164">
        <f t="shared" si="358"/>
        <v>3388441.5613911101</v>
      </c>
      <c r="D1144" s="164">
        <f t="shared" si="349"/>
        <v>3388.4415613911101</v>
      </c>
      <c r="E1144" s="164">
        <f t="shared" si="350"/>
        <v>-84.712037361737742</v>
      </c>
      <c r="F1144" s="164">
        <f t="shared" si="351"/>
        <v>-241.45727031271667</v>
      </c>
      <c r="G1144" s="164">
        <f t="shared" si="352"/>
        <v>-7.3931429862215605</v>
      </c>
      <c r="H1144" s="164">
        <f t="shared" si="353"/>
        <v>149.17825008317888</v>
      </c>
      <c r="I1144" s="164">
        <f t="shared" si="354"/>
        <v>-92.105180347959305</v>
      </c>
      <c r="J1144" s="164">
        <f t="shared" si="355"/>
        <v>-92.279020229537792</v>
      </c>
      <c r="K1144" s="164" t="str">
        <f t="shared" si="341"/>
        <v>1+0.980626899081353i</v>
      </c>
      <c r="L1144" s="164" t="str">
        <f t="shared" si="342"/>
        <v>1-0.330159532805183i</v>
      </c>
      <c r="M1144" s="164" t="str">
        <f t="shared" si="359"/>
        <v>1.32376331885689+0.65046736627617i</v>
      </c>
      <c r="N1144" s="164" t="str">
        <f t="shared" si="343"/>
        <v>1+7318.68313883226i</v>
      </c>
      <c r="O1144" s="164" t="str">
        <f t="shared" si="344"/>
        <v>-301.946263559385+12.4781458401754i</v>
      </c>
      <c r="P1144" s="164" t="str">
        <f t="shared" si="360"/>
        <v>-91625.541827941-2209836.54979963i</v>
      </c>
      <c r="Q1144" s="164" t="str">
        <f t="shared" si="345"/>
        <v>-0.0000277751892164238+0.0000510646812253483i</v>
      </c>
      <c r="R1144" s="164" t="str">
        <f t="shared" si="346"/>
        <v>280-0.142333192885604i</v>
      </c>
      <c r="S1144" s="164" t="str">
        <f t="shared" si="347"/>
        <v>-469.699536522491i</v>
      </c>
      <c r="T1144" s="164" t="str">
        <f t="shared" si="356"/>
        <v>206.493925472235-123.201350705551i</v>
      </c>
      <c r="U1144" s="164" t="str">
        <f t="shared" si="348"/>
        <v>-0.366621068723549+0.218738690547714i</v>
      </c>
    </row>
    <row r="1145" spans="2:21" x14ac:dyDescent="0.2">
      <c r="B1145" s="164">
        <f t="shared" si="357"/>
        <v>6.534999999999882</v>
      </c>
      <c r="C1145" s="164">
        <f t="shared" si="358"/>
        <v>3427677.8654635772</v>
      </c>
      <c r="D1145" s="164">
        <f t="shared" si="349"/>
        <v>3427.6778654635773</v>
      </c>
      <c r="E1145" s="164">
        <f t="shared" si="350"/>
        <v>-84.953281009704128</v>
      </c>
      <c r="F1145" s="164">
        <f t="shared" si="351"/>
        <v>-241.35209654746097</v>
      </c>
      <c r="G1145" s="164">
        <f t="shared" si="352"/>
        <v>-7.419573940626579</v>
      </c>
      <c r="H1145" s="164">
        <f t="shared" si="353"/>
        <v>148.88770621417481</v>
      </c>
      <c r="I1145" s="164">
        <f t="shared" si="354"/>
        <v>-92.372854950330705</v>
      </c>
      <c r="J1145" s="164">
        <f t="shared" si="355"/>
        <v>-92.464390333286161</v>
      </c>
      <c r="K1145" s="164" t="str">
        <f t="shared" si="341"/>
        <v>1+0.991982023405292i</v>
      </c>
      <c r="L1145" s="164" t="str">
        <f t="shared" si="342"/>
        <v>1-0.33398260001377i</v>
      </c>
      <c r="M1145" s="164" t="str">
        <f t="shared" si="359"/>
        <v>1.33130473534382+0.657999423391522i</v>
      </c>
      <c r="N1145" s="164" t="str">
        <f t="shared" si="343"/>
        <v>1+7403.42949548106i</v>
      </c>
      <c r="O1145" s="164" t="str">
        <f t="shared" si="344"/>
        <v>-309.002788537954+12.6226359591801i</v>
      </c>
      <c r="P1145" s="164" t="str">
        <f t="shared" si="360"/>
        <v>-93759.7981594518-2287667.73621183i</v>
      </c>
      <c r="Q1145" s="164" t="str">
        <f t="shared" si="345"/>
        <v>-0.000027105492603505+0.0000496162432122836i</v>
      </c>
      <c r="R1145" s="164" t="str">
        <f t="shared" si="346"/>
        <v>280-0.140703918299467i</v>
      </c>
      <c r="S1145" s="164" t="str">
        <f t="shared" si="347"/>
        <v>-464.32293038824i</v>
      </c>
      <c r="T1145" s="164" t="str">
        <f t="shared" si="356"/>
        <v>205.241030926514-123.869376341991i</v>
      </c>
      <c r="U1145" s="164" t="str">
        <f t="shared" si="348"/>
        <v>-0.364396608433496+0.219924741286041i</v>
      </c>
    </row>
    <row r="1146" spans="2:21" x14ac:dyDescent="0.2">
      <c r="B1146" s="164">
        <f t="shared" si="357"/>
        <v>6.5399999999998819</v>
      </c>
      <c r="C1146" s="164">
        <f t="shared" si="358"/>
        <v>3467368.504524379</v>
      </c>
      <c r="D1146" s="164">
        <f t="shared" si="349"/>
        <v>3467.3685045243792</v>
      </c>
      <c r="E1146" s="164">
        <f t="shared" si="350"/>
        <v>-85.193730130757714</v>
      </c>
      <c r="F1146" s="164">
        <f t="shared" si="351"/>
        <v>-241.24839834842814</v>
      </c>
      <c r="G1146" s="164">
        <f t="shared" si="352"/>
        <v>-7.4464550510785354</v>
      </c>
      <c r="H1146" s="164">
        <f t="shared" si="353"/>
        <v>148.5955907958714</v>
      </c>
      <c r="I1146" s="164">
        <f t="shared" si="354"/>
        <v>-92.640185181836245</v>
      </c>
      <c r="J1146" s="164">
        <f t="shared" si="355"/>
        <v>-92.652807552556737</v>
      </c>
      <c r="K1146" s="164" t="str">
        <f t="shared" si="341"/>
        <v>1+1.00346863387195i</v>
      </c>
      <c r="L1146" s="164" t="str">
        <f t="shared" si="342"/>
        <v>1-0.337849936254231i</v>
      </c>
      <c r="M1146" s="164" t="str">
        <f t="shared" si="359"/>
        <v>1.33902181398676+0.665618697617719i</v>
      </c>
      <c r="N1146" s="164" t="str">
        <f t="shared" si="343"/>
        <v>1+7489.15716869036i</v>
      </c>
      <c r="O1146" s="164" t="str">
        <f t="shared" si="344"/>
        <v>-316.223681098383+12.7687991949088i</v>
      </c>
      <c r="P1146" s="164" t="str">
        <f t="shared" si="360"/>
        <v>-95943.7677072173-2368236.07940841i</v>
      </c>
      <c r="Q1146" s="164" t="str">
        <f t="shared" si="345"/>
        <v>-0.0000264527335420142+0.0000482137701655722i</v>
      </c>
      <c r="R1146" s="164" t="str">
        <f t="shared" si="346"/>
        <v>280-0.139093293865295i</v>
      </c>
      <c r="S1146" s="164" t="str">
        <f t="shared" si="347"/>
        <v>-459.007869755473i</v>
      </c>
      <c r="T1146" s="164" t="str">
        <f t="shared" si="356"/>
        <v>203.974594723-124.528170804454i</v>
      </c>
      <c r="U1146" s="164" t="str">
        <f t="shared" si="348"/>
        <v>-0.362148105513419+0.221094402472659i</v>
      </c>
    </row>
    <row r="1147" spans="2:21" x14ac:dyDescent="0.2">
      <c r="B1147" s="164">
        <f t="shared" si="357"/>
        <v>6.5449999999998818</v>
      </c>
      <c r="C1147" s="164">
        <f t="shared" si="358"/>
        <v>3507518.7395247319</v>
      </c>
      <c r="D1147" s="164">
        <f t="shared" si="349"/>
        <v>3507.5187395247317</v>
      </c>
      <c r="E1147" s="164">
        <f t="shared" si="350"/>
        <v>-85.433381095070771</v>
      </c>
      <c r="F1147" s="164">
        <f t="shared" si="351"/>
        <v>-241.14623038805135</v>
      </c>
      <c r="G1147" s="164">
        <f t="shared" si="352"/>
        <v>-7.4737911356035758</v>
      </c>
      <c r="H1147" s="164">
        <f t="shared" si="353"/>
        <v>148.30192606000412</v>
      </c>
      <c r="I1147" s="164">
        <f t="shared" si="354"/>
        <v>-92.907172230674348</v>
      </c>
      <c r="J1147" s="164">
        <f t="shared" si="355"/>
        <v>-92.84430432804723</v>
      </c>
      <c r="K1147" s="164" t="str">
        <f t="shared" si="341"/>
        <v>1+1.01508825301912i</v>
      </c>
      <c r="L1147" s="164" t="str">
        <f t="shared" si="342"/>
        <v>1-0.341762054137797i</v>
      </c>
      <c r="M1147" s="164" t="str">
        <f t="shared" si="359"/>
        <v>1.34691864648296+0.673326198881323i</v>
      </c>
      <c r="N1147" s="164" t="str">
        <f t="shared" si="343"/>
        <v>1+7575.87752157041i</v>
      </c>
      <c r="O1147" s="164" t="str">
        <f t="shared" si="344"/>
        <v>-323.61276985348+12.9166549211401i</v>
      </c>
      <c r="P1147" s="164" t="str">
        <f t="shared" si="360"/>
        <v>-98178.6084408006-2451637.7921712i</v>
      </c>
      <c r="Q1147" s="164" t="str">
        <f t="shared" si="345"/>
        <v>-0.0000258164497628806+0.0000468557352151493i</v>
      </c>
      <c r="R1147" s="164" t="str">
        <f t="shared" si="346"/>
        <v>280-0.137501106096564i</v>
      </c>
      <c r="S1147" s="164" t="str">
        <f t="shared" si="347"/>
        <v>-453.753650118661i</v>
      </c>
      <c r="T1147" s="164" t="str">
        <f t="shared" si="356"/>
        <v>202.694737267657-125.177408527173i</v>
      </c>
      <c r="U1147" s="164" t="str">
        <f t="shared" si="348"/>
        <v>-0.35987577373892+0.222247096079575i</v>
      </c>
    </row>
    <row r="1148" spans="2:21" x14ac:dyDescent="0.2">
      <c r="B1148" s="164">
        <f t="shared" si="357"/>
        <v>6.5499999999998817</v>
      </c>
      <c r="C1148" s="164">
        <f t="shared" si="358"/>
        <v>3548133.8923347951</v>
      </c>
      <c r="D1148" s="164">
        <f t="shared" si="349"/>
        <v>3548.1338923347953</v>
      </c>
      <c r="E1148" s="164">
        <f t="shared" si="350"/>
        <v>-85.672230369328574</v>
      </c>
      <c r="F1148" s="164">
        <f t="shared" si="351"/>
        <v>-241.04564698775332</v>
      </c>
      <c r="G1148" s="164">
        <f t="shared" si="352"/>
        <v>-7.5015869674589721</v>
      </c>
      <c r="H1148" s="164">
        <f t="shared" si="353"/>
        <v>148.00673500434453</v>
      </c>
      <c r="I1148" s="164">
        <f t="shared" si="354"/>
        <v>-93.17381733678755</v>
      </c>
      <c r="J1148" s="164">
        <f t="shared" si="355"/>
        <v>-93.038911983408781</v>
      </c>
      <c r="K1148" s="164" t="str">
        <f t="shared" si="341"/>
        <v>1+1.02684242101471i</v>
      </c>
      <c r="L1148" s="164" t="str">
        <f t="shared" si="342"/>
        <v>1-0.345719472211455i</v>
      </c>
      <c r="M1148" s="164" t="str">
        <f t="shared" si="359"/>
        <v>1.35499941983754+0.681122948803255i</v>
      </c>
      <c r="N1148" s="164" t="str">
        <f t="shared" si="343"/>
        <v>1+7663.60204881002i</v>
      </c>
      <c r="O1148" s="164" t="str">
        <f t="shared" si="344"/>
        <v>-331.17397259591+13.0662227359903i</v>
      </c>
      <c r="P1148" s="164" t="str">
        <f t="shared" si="360"/>
        <v>-100465.505302339-2537972.46867583i</v>
      </c>
      <c r="Q1148" s="164" t="str">
        <f t="shared" si="345"/>
        <v>-0.000025196193006693+0.0000455406631163208i</v>
      </c>
      <c r="R1148" s="164" t="str">
        <f t="shared" si="346"/>
        <v>280-0.13592714395051i</v>
      </c>
      <c r="S1148" s="164" t="str">
        <f t="shared" si="347"/>
        <v>-448.559575036685i</v>
      </c>
      <c r="T1148" s="164" t="str">
        <f t="shared" si="356"/>
        <v>201.401588721763-125.816764352795i</v>
      </c>
      <c r="U1148" s="164" t="str">
        <f t="shared" si="348"/>
        <v>-0.35757984420574+0.223382244803917i</v>
      </c>
    </row>
    <row r="1149" spans="2:21" x14ac:dyDescent="0.2">
      <c r="B1149" s="164">
        <f t="shared" si="357"/>
        <v>6.5549999999998816</v>
      </c>
      <c r="C1149" s="164">
        <f t="shared" si="358"/>
        <v>3589219.3464490813</v>
      </c>
      <c r="D1149" s="164">
        <f t="shared" si="349"/>
        <v>3589.2193464490815</v>
      </c>
      <c r="E1149" s="164">
        <f t="shared" si="350"/>
        <v>-85.910274516966268</v>
      </c>
      <c r="F1149" s="164">
        <f t="shared" si="351"/>
        <v>-240.94670207875686</v>
      </c>
      <c r="G1149" s="164">
        <f t="shared" si="352"/>
        <v>-7.5298472716320939</v>
      </c>
      <c r="H1149" s="164">
        <f t="shared" si="353"/>
        <v>147.71004139135962</v>
      </c>
      <c r="I1149" s="164">
        <f t="shared" si="354"/>
        <v>-93.440121788598361</v>
      </c>
      <c r="J1149" s="164">
        <f t="shared" si="355"/>
        <v>-93.236660687397233</v>
      </c>
      <c r="K1149" s="164" t="str">
        <f t="shared" si="341"/>
        <v>1+1.03873269586098i</v>
      </c>
      <c r="L1149" s="164" t="str">
        <f t="shared" si="342"/>
        <v>1-0.349722715026683i</v>
      </c>
      <c r="M1149" s="164" t="str">
        <f t="shared" si="359"/>
        <v>1.36326841858349+0.689009980834297i</v>
      </c>
      <c r="N1149" s="164" t="str">
        <f t="shared" si="343"/>
        <v>1+7752.34237820028i</v>
      </c>
      <c r="O1149" s="164" t="str">
        <f t="shared" si="344"/>
        <v>-338.911298375455+13.2175224645113i</v>
      </c>
      <c r="P1149" s="164" t="str">
        <f t="shared" si="360"/>
        <v>-102805.670834821-2627343.20332445i</v>
      </c>
      <c r="Q1149" s="164" t="str">
        <f t="shared" si="345"/>
        <v>-0.0000245915285455763+0.0000442671284898503i</v>
      </c>
      <c r="R1149" s="164" t="str">
        <f t="shared" si="346"/>
        <v>280-0.134371198800156i</v>
      </c>
      <c r="S1149" s="164" t="str">
        <f t="shared" si="347"/>
        <v>-443.424956040516i</v>
      </c>
      <c r="T1149" s="164" t="str">
        <f t="shared" si="356"/>
        <v>200.095289082526-126.445913864794i</v>
      </c>
      <c r="U1149" s="164" t="str">
        <f t="shared" si="348"/>
        <v>-0.355260565472891+0.224499272658119i</v>
      </c>
    </row>
    <row r="1150" spans="2:21" x14ac:dyDescent="0.2">
      <c r="B1150" s="164">
        <f t="shared" si="357"/>
        <v>6.5599999999998815</v>
      </c>
      <c r="C1150" s="164">
        <f t="shared" si="358"/>
        <v>3630780.5477000247</v>
      </c>
      <c r="D1150" s="164">
        <f t="shared" si="349"/>
        <v>3630.7805477000247</v>
      </c>
      <c r="E1150" s="164">
        <f t="shared" si="350"/>
        <v>-86.147510198286881</v>
      </c>
      <c r="F1150" s="164">
        <f t="shared" si="351"/>
        <v>-240.84944916279628</v>
      </c>
      <c r="G1150" s="164">
        <f t="shared" si="352"/>
        <v>-7.5585767213127584</v>
      </c>
      <c r="H1150" s="164">
        <f t="shared" si="353"/>
        <v>147.41186974607766</v>
      </c>
      <c r="I1150" s="164">
        <f t="shared" si="354"/>
        <v>-93.706086919599642</v>
      </c>
      <c r="J1150" s="164">
        <f t="shared" si="355"/>
        <v>-93.43757941671862</v>
      </c>
      <c r="K1150" s="164" t="str">
        <f t="shared" si="341"/>
        <v>1+1.05076065360096i</v>
      </c>
      <c r="L1150" s="164" t="str">
        <f t="shared" si="342"/>
        <v>1-0.353772313208982i</v>
      </c>
      <c r="M1150" s="164" t="str">
        <f t="shared" si="359"/>
        <v>1.37173002705339+0.696988340391978i</v>
      </c>
      <c r="N1150" s="164" t="str">
        <f t="shared" si="343"/>
        <v>1+7842.11027217571i</v>
      </c>
      <c r="O1150" s="164" t="str">
        <f t="shared" si="344"/>
        <v>-346.828849624655+13.3705741613183i</v>
      </c>
      <c r="P1150" s="164" t="str">
        <f t="shared" si="360"/>
        <v>-105200.345824986-2719856.71375423i</v>
      </c>
      <c r="Q1150" s="164" t="str">
        <f t="shared" si="345"/>
        <v>-0.0000240020347232677+0.000043033754122418i</v>
      </c>
      <c r="R1150" s="164" t="str">
        <f t="shared" si="346"/>
        <v>280-0.132833064406658i</v>
      </c>
      <c r="S1150" s="164" t="str">
        <f t="shared" si="347"/>
        <v>-438.349112541971i</v>
      </c>
      <c r="T1150" s="164" t="str">
        <f t="shared" si="356"/>
        <v>198.775988251105-127.06453372706i</v>
      </c>
      <c r="U1150" s="164" t="str">
        <f t="shared" si="348"/>
        <v>-0.352918203683423+0.225597605572847i</v>
      </c>
    </row>
    <row r="1151" spans="2:21" x14ac:dyDescent="0.2">
      <c r="B1151" s="164">
        <f t="shared" si="357"/>
        <v>6.5649999999998814</v>
      </c>
      <c r="C1151" s="164">
        <f t="shared" si="358"/>
        <v>3672823.0049798465</v>
      </c>
      <c r="D1151" s="164">
        <f t="shared" si="349"/>
        <v>3672.8230049798467</v>
      </c>
      <c r="E1151" s="164">
        <f t="shared" si="350"/>
        <v>-86.383934170463306</v>
      </c>
      <c r="F1151" s="164">
        <f t="shared" si="351"/>
        <v>-240.75394127277258</v>
      </c>
      <c r="G1151" s="164">
        <f t="shared" si="352"/>
        <v>-7.5877799343441152</v>
      </c>
      <c r="H1151" s="164">
        <f t="shared" si="353"/>
        <v>147.11224535314454</v>
      </c>
      <c r="I1151" s="164">
        <f t="shared" si="354"/>
        <v>-93.971714104807418</v>
      </c>
      <c r="J1151" s="164">
        <f t="shared" si="355"/>
        <v>-93.641695919628035</v>
      </c>
      <c r="K1151" s="164" t="str">
        <f t="shared" si="341"/>
        <v>1+1.06292788852743i</v>
      </c>
      <c r="L1151" s="164" t="str">
        <f t="shared" si="342"/>
        <v>1-0.357868803528204i</v>
      </c>
      <c r="M1151" s="164" t="str">
        <f t="shared" si="359"/>
        <v>1.38038873170407+0.705059084999226i</v>
      </c>
      <c r="N1151" s="164" t="str">
        <f t="shared" si="343"/>
        <v>1+7932.91762937345i</v>
      </c>
      <c r="O1151" s="164" t="str">
        <f t="shared" si="344"/>
        <v>-354.930824333983+13.5253981132479i</v>
      </c>
      <c r="P1151" s="164" t="str">
        <f t="shared" si="360"/>
        <v>-107650.799961213-2815623.46816899i</v>
      </c>
      <c r="Q1151" s="164" t="str">
        <f t="shared" si="345"/>
        <v>-0.0000234273025126446+0.0000418392093253584i</v>
      </c>
      <c r="R1151" s="164" t="str">
        <f t="shared" si="346"/>
        <v>280-0.131312536891966i</v>
      </c>
      <c r="S1151" s="164" t="str">
        <f t="shared" si="347"/>
        <v>-433.331371743488i</v>
      </c>
      <c r="T1151" s="164" t="str">
        <f t="shared" si="356"/>
        <v>197.443846087514-127.672302030146i</v>
      </c>
      <c r="U1151" s="164" t="str">
        <f t="shared" si="348"/>
        <v>-0.350553042661903+0.226676672011747i</v>
      </c>
    </row>
    <row r="1152" spans="2:21" x14ac:dyDescent="0.2">
      <c r="B1152" s="164">
        <f t="shared" si="357"/>
        <v>6.5699999999998813</v>
      </c>
      <c r="C1152" s="164">
        <f t="shared" si="358"/>
        <v>3715352.2909707134</v>
      </c>
      <c r="D1152" s="164">
        <f t="shared" si="349"/>
        <v>3715.3522909707135</v>
      </c>
      <c r="E1152" s="164">
        <f t="shared" si="350"/>
        <v>-86.619543287427462</v>
      </c>
      <c r="F1152" s="164">
        <f t="shared" si="351"/>
        <v>-240.66023093341408</v>
      </c>
      <c r="G1152" s="164">
        <f t="shared" si="352"/>
        <v>-7.6174614696557166</v>
      </c>
      <c r="H1152" s="164">
        <f t="shared" si="353"/>
        <v>146.81119425305954</v>
      </c>
      <c r="I1152" s="164">
        <f t="shared" si="354"/>
        <v>-94.237004757083184</v>
      </c>
      <c r="J1152" s="164">
        <f t="shared" si="355"/>
        <v>-93.849036680354544</v>
      </c>
      <c r="K1152" s="164" t="str">
        <f t="shared" si="341"/>
        <v>1+1.0752360133942i</v>
      </c>
      <c r="L1152" s="164" t="str">
        <f t="shared" si="342"/>
        <v>1-0.362012728969703i</v>
      </c>
      <c r="M1152" s="164" t="str">
        <f t="shared" si="359"/>
        <v>1.38924912349534+0.713223284424497i</v>
      </c>
      <c r="N1152" s="164" t="str">
        <f t="shared" si="343"/>
        <v>1+8024.77648621032i</v>
      </c>
      <c r="O1152" s="164" t="str">
        <f t="shared" si="344"/>
        <v>-363.221518277678+13.6820148420471i</v>
      </c>
      <c r="P1152" s="164" t="str">
        <f t="shared" si="360"/>
        <v>-110158.332506718-2914757.81714548i</v>
      </c>
      <c r="Q1152" s="164" t="str">
        <f t="shared" si="345"/>
        <v>-0.0000228669350899769+0.0000406822083496655i</v>
      </c>
      <c r="R1152" s="164" t="str">
        <f t="shared" si="346"/>
        <v>280-0.129809414711806i</v>
      </c>
      <c r="S1152" s="164" t="str">
        <f t="shared" si="347"/>
        <v>-428.371068548961i</v>
      </c>
      <c r="T1152" s="164" t="str">
        <f t="shared" si="356"/>
        <v>196.099032451953-128.268898643644i</v>
      </c>
      <c r="U1152" s="164" t="str">
        <f t="shared" si="348"/>
        <v>-0.3481653839878+0.227735903597069i</v>
      </c>
    </row>
    <row r="1153" spans="2:21" x14ac:dyDescent="0.2">
      <c r="B1153" s="164">
        <f t="shared" si="357"/>
        <v>6.5749999999998812</v>
      </c>
      <c r="C1153" s="164">
        <f t="shared" si="358"/>
        <v>3758374.042883418</v>
      </c>
      <c r="D1153" s="164">
        <f t="shared" si="349"/>
        <v>3758.374042883418</v>
      </c>
      <c r="E1153" s="164">
        <f t="shared" si="350"/>
        <v>-86.854334499647734</v>
      </c>
      <c r="F1153" s="164">
        <f t="shared" si="351"/>
        <v>-240.56837012199307</v>
      </c>
      <c r="G1153" s="164">
        <f t="shared" si="352"/>
        <v>-7.6476258236844394</v>
      </c>
      <c r="H1153" s="164">
        <f t="shared" si="353"/>
        <v>146.50874323757</v>
      </c>
      <c r="I1153" s="164">
        <f t="shared" si="354"/>
        <v>-94.50196032333217</v>
      </c>
      <c r="J1153" s="164">
        <f t="shared" si="355"/>
        <v>-94.059626884423068</v>
      </c>
      <c r="K1153" s="164" t="str">
        <f t="shared" si="341"/>
        <v>1+1.0876866596299i</v>
      </c>
      <c r="L1153" s="164" t="str">
        <f t="shared" si="342"/>
        <v>1-0.366204638806309i</v>
      </c>
      <c r="M1153" s="164" t="str">
        <f t="shared" si="359"/>
        <v>1.39831590032421+0.721482020823591i</v>
      </c>
      <c r="N1153" s="164" t="str">
        <f t="shared" si="343"/>
        <v>1+8117.69901847831i</v>
      </c>
      <c r="O1153" s="164" t="str">
        <f t="shared" si="344"/>
        <v>-371.705327291406+13.8404451070939i</v>
      </c>
      <c r="P1153" s="164" t="str">
        <f t="shared" si="360"/>
        <v>-112724.27298845-3017378.1300715i</v>
      </c>
      <c r="Q1153" s="164" t="str">
        <f t="shared" si="345"/>
        <v>-0.0000223205474252212+0.0000395615088553293i</v>
      </c>
      <c r="R1153" s="164" t="str">
        <f t="shared" si="346"/>
        <v>280-0.128323498628962i</v>
      </c>
      <c r="S1153" s="164" t="str">
        <f t="shared" si="347"/>
        <v>-423.467545475575i</v>
      </c>
      <c r="T1153" s="164" t="str">
        <f t="shared" si="356"/>
        <v>194.741727232078-128.854005574113i</v>
      </c>
      <c r="U1153" s="164" t="str">
        <f t="shared" si="348"/>
        <v>-0.345755547043897+0.228774735745161i</v>
      </c>
    </row>
    <row r="1154" spans="2:21" x14ac:dyDescent="0.2">
      <c r="B1154" s="164">
        <f t="shared" si="357"/>
        <v>6.5799999999998811</v>
      </c>
      <c r="C1154" s="164">
        <f t="shared" si="358"/>
        <v>3801893.9632045762</v>
      </c>
      <c r="D1154" s="164">
        <f t="shared" si="349"/>
        <v>3801.8939632045763</v>
      </c>
      <c r="E1154" s="164">
        <f t="shared" si="350"/>
        <v>-87.08830485380048</v>
      </c>
      <c r="F1154" s="164">
        <f t="shared" si="351"/>
        <v>-240.47841022915065</v>
      </c>
      <c r="G1154" s="164">
        <f t="shared" si="352"/>
        <v>-7.6782774267888048</v>
      </c>
      <c r="H1154" s="164">
        <f t="shared" si="353"/>
        <v>146.20491984421938</v>
      </c>
      <c r="I1154" s="164">
        <f t="shared" si="354"/>
        <v>-94.76658228058929</v>
      </c>
      <c r="J1154" s="164">
        <f t="shared" si="355"/>
        <v>-94.273490384931279</v>
      </c>
      <c r="K1154" s="164" t="str">
        <f t="shared" si="341"/>
        <v>1+1.10028147755418i</v>
      </c>
      <c r="L1154" s="164" t="str">
        <f t="shared" si="342"/>
        <v>1-0.370445088671129i</v>
      </c>
      <c r="M1154" s="164" t="str">
        <f t="shared" si="359"/>
        <v>1.40759386951576+0.729836388883051i</v>
      </c>
      <c r="N1154" s="164" t="str">
        <f t="shared" si="343"/>
        <v>1+8211.6975429584i</v>
      </c>
      <c r="O1154" s="164" t="str">
        <f t="shared" si="344"/>
        <v>-380.386749602998+14.0007099081481i</v>
      </c>
      <c r="P1154" s="164" t="str">
        <f t="shared" si="360"/>
        <v>-115349.981902016-3123606.93637896i</v>
      </c>
      <c r="Q1154" s="164" t="str">
        <f t="shared" si="345"/>
        <v>-0.000021787765887692+0.0000384759104331165i</v>
      </c>
      <c r="R1154" s="164" t="str">
        <f t="shared" si="346"/>
        <v>280-0.126854591686866i</v>
      </c>
      <c r="S1154" s="164" t="str">
        <f t="shared" si="347"/>
        <v>-418.620152566657i</v>
      </c>
      <c r="T1154" s="164" t="str">
        <f t="shared" si="356"/>
        <v>193.372120355765-129.427307327944i</v>
      </c>
      <c r="U1154" s="164" t="str">
        <f t="shared" si="348"/>
        <v>-0.343323869038955+0.229792608310709i</v>
      </c>
    </row>
    <row r="1155" spans="2:21" x14ac:dyDescent="0.2">
      <c r="B1155" s="164">
        <f t="shared" si="357"/>
        <v>6.5849999999998809</v>
      </c>
      <c r="C1155" s="164">
        <f t="shared" si="358"/>
        <v>3845917.8204524876</v>
      </c>
      <c r="D1155" s="164">
        <f t="shared" si="349"/>
        <v>3845.9178204524874</v>
      </c>
      <c r="E1155" s="164">
        <f t="shared" si="350"/>
        <v>-87.321451492338085</v>
      </c>
      <c r="F1155" s="164">
        <f t="shared" si="351"/>
        <v>-240.39040201988399</v>
      </c>
      <c r="G1155" s="164">
        <f t="shared" si="352"/>
        <v>-7.7094206396604745</v>
      </c>
      <c r="H1155" s="164">
        <f t="shared" si="353"/>
        <v>145.89975235003118</v>
      </c>
      <c r="I1155" s="164">
        <f t="shared" si="354"/>
        <v>-95.030872131998564</v>
      </c>
      <c r="J1155" s="164">
        <f t="shared" si="355"/>
        <v>-94.490649669852814</v>
      </c>
      <c r="K1155" s="164" t="str">
        <f t="shared" si="341"/>
        <v>1+1.11302213659654i</v>
      </c>
      <c r="L1155" s="164" t="str">
        <f t="shared" si="342"/>
        <v>1-0.3747346406312i</v>
      </c>
      <c r="M1155" s="164" t="str">
        <f t="shared" si="359"/>
        <v>1.41708795037207+0.73828749596534i</v>
      </c>
      <c r="N1155" s="164" t="str">
        <f t="shared" si="343"/>
        <v>1+8306.7845190532i</v>
      </c>
      <c r="O1155" s="164" t="str">
        <f t="shared" si="344"/>
        <v>-389.270388217483+14.1628304881356i</v>
      </c>
      <c r="P1155" s="164" t="str">
        <f t="shared" si="360"/>
        <v>-118036.851433037-3233571.07174033i</v>
      </c>
      <c r="Q1155" s="164" t="str">
        <f t="shared" si="345"/>
        <v>-0.0000212682278664837+0.0000374242531769932i</v>
      </c>
      <c r="R1155" s="164" t="str">
        <f t="shared" si="346"/>
        <v>280-0.125402499183494i</v>
      </c>
      <c r="S1155" s="164" t="str">
        <f t="shared" si="347"/>
        <v>-413.828247305529i</v>
      </c>
      <c r="T1155" s="164" t="str">
        <f t="shared" si="356"/>
        <v>191.990411788979-129.988491278538i</v>
      </c>
      <c r="U1155" s="164" t="str">
        <f t="shared" si="348"/>
        <v>-0.34087070500393+0.230788966238657i</v>
      </c>
    </row>
    <row r="1156" spans="2:21" x14ac:dyDescent="0.2">
      <c r="B1156" s="164">
        <f t="shared" si="357"/>
        <v>6.5899999999998808</v>
      </c>
      <c r="C1156" s="164">
        <f t="shared" si="358"/>
        <v>3890451.4499417455</v>
      </c>
      <c r="D1156" s="164">
        <f t="shared" si="349"/>
        <v>3890.4514499417455</v>
      </c>
      <c r="E1156" s="164">
        <f t="shared" si="350"/>
        <v>-87.553771652957124</v>
      </c>
      <c r="F1156" s="164">
        <f t="shared" si="351"/>
        <v>-240.30439559475369</v>
      </c>
      <c r="G1156" s="164">
        <f t="shared" si="352"/>
        <v>-7.7410597497400202</v>
      </c>
      <c r="H1156" s="164">
        <f t="shared" si="353"/>
        <v>145.59326976432712</v>
      </c>
      <c r="I1156" s="164">
        <f t="shared" si="354"/>
        <v>-95.294831402697142</v>
      </c>
      <c r="J1156" s="164">
        <f t="shared" si="355"/>
        <v>-94.711125830426568</v>
      </c>
      <c r="K1156" s="164" t="str">
        <f t="shared" si="341"/>
        <v>1+1.12591032551751i</v>
      </c>
      <c r="L1156" s="164" t="str">
        <f t="shared" si="342"/>
        <v>1-0.379073863261989i</v>
      </c>
      <c r="M1156" s="164" t="str">
        <f t="shared" si="359"/>
        <v>1.42680317678049+0.746836462255521i</v>
      </c>
      <c r="N1156" s="164" t="str">
        <f t="shared" si="343"/>
        <v>1+8402.97255043841i</v>
      </c>
      <c r="O1156" s="164" t="str">
        <f t="shared" si="344"/>
        <v>-398.36095335764+14.3268283359637i</v>
      </c>
      <c r="P1156" s="164" t="str">
        <f t="shared" si="360"/>
        <v>-120786.306195304-3347401.82940239i</v>
      </c>
      <c r="Q1156" s="164" t="str">
        <f t="shared" si="345"/>
        <v>-0.0000207615814050371+0.0000364054163054446i</v>
      </c>
      <c r="R1156" s="164" t="str">
        <f t="shared" si="346"/>
        <v>280-0.123967028645557i</v>
      </c>
      <c r="S1156" s="164" t="str">
        <f t="shared" si="347"/>
        <v>-409.091194530338i</v>
      </c>
      <c r="T1156" s="164" t="str">
        <f t="shared" si="356"/>
        <v>190.596811518345-130.537248037101i</v>
      </c>
      <c r="U1156" s="164" t="str">
        <f t="shared" si="348"/>
        <v>-0.338396427761029+0.231763260222528i</v>
      </c>
    </row>
    <row r="1157" spans="2:21" x14ac:dyDescent="0.2">
      <c r="B1157" s="164">
        <f t="shared" si="357"/>
        <v>6.5949999999998807</v>
      </c>
      <c r="C1157" s="164">
        <f t="shared" si="358"/>
        <v>3935500.754556702</v>
      </c>
      <c r="D1157" s="164">
        <f t="shared" si="349"/>
        <v>3935.5007545567018</v>
      </c>
      <c r="E1157" s="164">
        <f t="shared" si="350"/>
        <v>-87.785262667972489</v>
      </c>
      <c r="F1157" s="164">
        <f t="shared" si="351"/>
        <v>-240.22044035135218</v>
      </c>
      <c r="G1157" s="164">
        <f t="shared" si="352"/>
        <v>-7.7731989676412709</v>
      </c>
      <c r="H1157" s="164">
        <f t="shared" si="353"/>
        <v>145.28550182066283</v>
      </c>
      <c r="I1157" s="164">
        <f t="shared" si="354"/>
        <v>-95.558461635613753</v>
      </c>
      <c r="J1157" s="164">
        <f t="shared" si="355"/>
        <v>-94.934938530689351</v>
      </c>
      <c r="K1157" s="164" t="str">
        <f t="shared" si="341"/>
        <v>1+1.13894775263259i</v>
      </c>
      <c r="L1157" s="164" t="str">
        <f t="shared" si="342"/>
        <v>1-0.383463331722754i</v>
      </c>
      <c r="M1157" s="164" t="str">
        <f t="shared" si="359"/>
        <v>1.43674469988264+0.755484420909836i</v>
      </c>
      <c r="N1157" s="164" t="str">
        <f t="shared" si="343"/>
        <v>1+8500.2743867334i</v>
      </c>
      <c r="O1157" s="164" t="str">
        <f t="shared" si="344"/>
        <v>-407.663264961435+14.4927251893694i</v>
      </c>
      <c r="P1157" s="164" t="str">
        <f t="shared" si="360"/>
        <v>-123599.803986124-3465235.11683861i</v>
      </c>
      <c r="Q1157" s="164" t="str">
        <f t="shared" si="345"/>
        <v>-0.000020267484849279+0.0000354183168299965i</v>
      </c>
      <c r="R1157" s="164" t="str">
        <f t="shared" si="346"/>
        <v>280-0.122547989802991i</v>
      </c>
      <c r="S1157" s="164" t="str">
        <f t="shared" si="347"/>
        <v>-404.40836634987i</v>
      </c>
      <c r="T1157" s="164" t="str">
        <f t="shared" si="356"/>
        <v>189.191539518077-131.073271826378i</v>
      </c>
      <c r="U1157" s="164" t="str">
        <f t="shared" si="348"/>
        <v>-0.335901427864992+0.232714947367981i</v>
      </c>
    </row>
    <row r="1158" spans="2:21" x14ac:dyDescent="0.2">
      <c r="B1158" s="164">
        <f t="shared" si="357"/>
        <v>6.5999999999998806</v>
      </c>
      <c r="C1158" s="164">
        <f t="shared" si="358"/>
        <v>3981071.7055338873</v>
      </c>
      <c r="D1158" s="164">
        <f t="shared" si="349"/>
        <v>3981.0717055338873</v>
      </c>
      <c r="E1158" s="164">
        <f t="shared" si="350"/>
        <v>-88.015921963600775</v>
      </c>
      <c r="F1158" s="164">
        <f t="shared" si="351"/>
        <v>-240.13858494610153</v>
      </c>
      <c r="G1158" s="164">
        <f t="shared" si="352"/>
        <v>-7.8058424235904456</v>
      </c>
      <c r="H1158" s="164">
        <f t="shared" si="353"/>
        <v>144.97647896788374</v>
      </c>
      <c r="I1158" s="164">
        <f t="shared" si="354"/>
        <v>-95.821764387191223</v>
      </c>
      <c r="J1158" s="164">
        <f t="shared" si="355"/>
        <v>-95.162105978217795</v>
      </c>
      <c r="K1158" s="164" t="str">
        <f t="shared" si="341"/>
        <v>1+1.15213614603861i</v>
      </c>
      <c r="L1158" s="164" t="str">
        <f t="shared" si="342"/>
        <v>1-0.387903627832786i</v>
      </c>
      <c r="M1158" s="164" t="str">
        <f t="shared" si="359"/>
        <v>1.44691779080566+0.764232518205824i</v>
      </c>
      <c r="N1158" s="164" t="str">
        <f t="shared" si="343"/>
        <v>1+8598.70292519116i</v>
      </c>
      <c r="O1158" s="164" t="str">
        <f t="shared" si="344"/>
        <v>-417.182255237609+14.660543037801i</v>
      </c>
      <c r="P1158" s="164" t="str">
        <f t="shared" si="360"/>
        <v>-126478.836559268-3587211.61790644i</v>
      </c>
      <c r="Q1158" s="164" t="str">
        <f t="shared" si="345"/>
        <v>-0.0000197856065087757+0.0000344619082693223i</v>
      </c>
      <c r="R1158" s="164" t="str">
        <f t="shared" si="346"/>
        <v>280-0.121145194563733i</v>
      </c>
      <c r="S1158" s="164" t="str">
        <f t="shared" si="347"/>
        <v>-399.77914206032i</v>
      </c>
      <c r="T1158" s="164" t="str">
        <f t="shared" si="356"/>
        <v>187.774825700955-131.59626085658i</v>
      </c>
      <c r="U1158" s="164" t="str">
        <f t="shared" si="348"/>
        <v>-0.333386113516055+0.233643491860246i</v>
      </c>
    </row>
    <row r="1159" spans="2:21" x14ac:dyDescent="0.2">
      <c r="B1159" s="164">
        <f t="shared" si="357"/>
        <v>6.6049999999998805</v>
      </c>
      <c r="C1159" s="164">
        <f t="shared" si="358"/>
        <v>4027170.3432534854</v>
      </c>
      <c r="D1159" s="164">
        <f t="shared" si="349"/>
        <v>4027.1703432534855</v>
      </c>
      <c r="E1159" s="164">
        <f t="shared" si="350"/>
        <v>-88.245747059158717</v>
      </c>
      <c r="F1159" s="164">
        <f t="shared" si="351"/>
        <v>-240.05887725641833</v>
      </c>
      <c r="G1159" s="164">
        <f t="shared" si="352"/>
        <v>-7.8389941638857854</v>
      </c>
      <c r="H1159" s="164">
        <f t="shared" si="353"/>
        <v>144.66623236029056</v>
      </c>
      <c r="I1159" s="164">
        <f t="shared" si="354"/>
        <v>-96.084741223044503</v>
      </c>
      <c r="J1159" s="164">
        <f t="shared" si="355"/>
        <v>-95.392644896127763</v>
      </c>
      <c r="K1159" s="164" t="str">
        <f t="shared" si="341"/>
        <v>1+1.16547725384284i</v>
      </c>
      <c r="L1159" s="164" t="str">
        <f t="shared" si="342"/>
        <v>1-0.392395340148524i</v>
      </c>
      <c r="M1159" s="164" t="str">
        <f t="shared" si="359"/>
        <v>1.45732784345703+0.773081913694316i</v>
      </c>
      <c r="N1159" s="164" t="str">
        <f t="shared" si="343"/>
        <v>1+8698.27121240786i</v>
      </c>
      <c r="O1159" s="164" t="str">
        <f t="shared" si="344"/>
        <v>-426.922971280805+14.8303041253324i</v>
      </c>
      <c r="P1159" s="164" t="str">
        <f t="shared" si="360"/>
        <v>-129424.930415913-3713476.96070333i</v>
      </c>
      <c r="Q1159" s="164" t="str">
        <f t="shared" si="345"/>
        <v>-0.0000193156243303801+0.0000335351794073568i</v>
      </c>
      <c r="R1159" s="164" t="str">
        <f t="shared" si="346"/>
        <v>280-0.119758456988796i</v>
      </c>
      <c r="S1159" s="164" t="str">
        <f t="shared" si="347"/>
        <v>-395.202908063026i</v>
      </c>
      <c r="T1159" s="164" t="str">
        <f t="shared" si="356"/>
        <v>186.346909853062-132.105917702749i</v>
      </c>
      <c r="U1159" s="164" t="str">
        <f t="shared" si="348"/>
        <v>-0.330850910444077+0.234548365634123i</v>
      </c>
    </row>
    <row r="1160" spans="2:21" x14ac:dyDescent="0.2">
      <c r="B1160" s="164">
        <f t="shared" si="357"/>
        <v>6.6099999999998804</v>
      </c>
      <c r="C1160" s="164">
        <f t="shared" si="358"/>
        <v>4073802.7780400091</v>
      </c>
      <c r="D1160" s="164">
        <f t="shared" si="349"/>
        <v>4073.8027780400089</v>
      </c>
      <c r="E1160" s="164">
        <f t="shared" si="350"/>
        <v>-88.47473556618182</v>
      </c>
      <c r="F1160" s="164">
        <f t="shared" si="351"/>
        <v>-239.98136434330246</v>
      </c>
      <c r="G1160" s="164">
        <f t="shared" si="352"/>
        <v>-7.8726581473830537</v>
      </c>
      <c r="H1160" s="164">
        <f t="shared" si="353"/>
        <v>144.35479384691394</v>
      </c>
      <c r="I1160" s="164">
        <f t="shared" si="354"/>
        <v>-96.34739371356487</v>
      </c>
      <c r="J1160" s="164">
        <f t="shared" si="355"/>
        <v>-95.626570496388524</v>
      </c>
      <c r="K1160" s="164" t="str">
        <f t="shared" si="341"/>
        <v>1+1.17897284439466i</v>
      </c>
      <c r="L1160" s="164" t="str">
        <f t="shared" si="342"/>
        <v>1-0.396939064041571i</v>
      </c>
      <c r="M1160" s="164" t="str">
        <f t="shared" si="359"/>
        <v>1.46798037738445+0.782033780353089i</v>
      </c>
      <c r="N1160" s="164" t="str">
        <f t="shared" si="343"/>
        <v>1+8798.99244605212i</v>
      </c>
      <c r="O1160" s="164" t="str">
        <f t="shared" si="344"/>
        <v>-436.890577747608+15.0020309536121i</v>
      </c>
      <c r="P1160" s="164" t="str">
        <f t="shared" si="360"/>
        <v>-132439.647614021-3844181.8913216i</v>
      </c>
      <c r="Q1160" s="164" t="str">
        <f t="shared" si="345"/>
        <v>-0.000018857225583863+0.0000326371530939026i</v>
      </c>
      <c r="R1160" s="164" t="str">
        <f t="shared" si="346"/>
        <v>280-0.118387593267614i</v>
      </c>
      <c r="S1160" s="164" t="str">
        <f t="shared" si="347"/>
        <v>-390.679057783126i</v>
      </c>
      <c r="T1160" s="164" t="str">
        <f t="shared" si="356"/>
        <v>184.908041552049-132.601949682793i</v>
      </c>
      <c r="U1160" s="164" t="str">
        <f t="shared" si="348"/>
        <v>-0.328296261763428+0.235429049045167i</v>
      </c>
    </row>
    <row r="1161" spans="2:21" x14ac:dyDescent="0.2">
      <c r="B1161" s="164">
        <f t="shared" si="357"/>
        <v>6.6149999999998803</v>
      </c>
      <c r="C1161" s="164">
        <f t="shared" si="358"/>
        <v>4120975.1909721703</v>
      </c>
      <c r="D1161" s="164">
        <f t="shared" si="349"/>
        <v>4120.9751909721699</v>
      </c>
      <c r="E1161" s="164">
        <f t="shared" si="350"/>
        <v>-88.702885187467615</v>
      </c>
      <c r="F1161" s="164">
        <f t="shared" si="351"/>
        <v>-239.9060924144004</v>
      </c>
      <c r="G1161" s="164">
        <f t="shared" si="352"/>
        <v>-7.9068382420138796</v>
      </c>
      <c r="H1161" s="164">
        <f t="shared" si="353"/>
        <v>144.04219595989943</v>
      </c>
      <c r="I1161" s="164">
        <f t="shared" si="354"/>
        <v>-96.609723429481491</v>
      </c>
      <c r="J1161" s="164">
        <f t="shared" si="355"/>
        <v>-95.863896454500974</v>
      </c>
      <c r="K1161" s="164" t="str">
        <f t="shared" si="341"/>
        <v>1+1.19262470651999i</v>
      </c>
      <c r="L1161" s="164" t="str">
        <f t="shared" si="342"/>
        <v>1-0.401535401777607i</v>
      </c>
      <c r="M1161" s="164" t="str">
        <f t="shared" si="359"/>
        <v>1.4788810407024+0.791089304742383i</v>
      </c>
      <c r="N1161" s="164" t="str">
        <f t="shared" si="343"/>
        <v>1+8900.87997661437i</v>
      </c>
      <c r="O1161" s="164" t="str">
        <f t="shared" si="344"/>
        <v>-447.090359594897+15.175746284845i</v>
      </c>
      <c r="P1161" s="164" t="str">
        <f t="shared" si="360"/>
        <v>-135524.586596552-3979482.45370925i</v>
      </c>
      <c r="Q1161" s="164" t="str">
        <f t="shared" si="345"/>
        <v>-0.000018410106559049+0.0000317668850862712i</v>
      </c>
      <c r="R1161" s="164" t="str">
        <f t="shared" si="346"/>
        <v>280-0.117032421693687i</v>
      </c>
      <c r="S1161" s="164" t="str">
        <f t="shared" si="347"/>
        <v>-386.206991589167i</v>
      </c>
      <c r="T1161" s="164" t="str">
        <f t="shared" si="356"/>
        <v>183.458480068726-133.084069235359i</v>
      </c>
      <c r="U1161" s="164" t="str">
        <f t="shared" si="348"/>
        <v>-0.325722627798259+0.236285031540584i</v>
      </c>
    </row>
    <row r="1162" spans="2:21" x14ac:dyDescent="0.2">
      <c r="B1162" s="164">
        <f t="shared" si="357"/>
        <v>6.6199999999998802</v>
      </c>
      <c r="C1162" s="164">
        <f t="shared" si="358"/>
        <v>4168693.8347022091</v>
      </c>
      <c r="D1162" s="164">
        <f t="shared" si="349"/>
        <v>4168.6938347022087</v>
      </c>
      <c r="E1162" s="164">
        <f t="shared" si="350"/>
        <v>-88.930193716051136</v>
      </c>
      <c r="F1162" s="164">
        <f t="shared" si="351"/>
        <v>-239.83310678759221</v>
      </c>
      <c r="G1162" s="164">
        <f t="shared" si="352"/>
        <v>-7.9415382213418715</v>
      </c>
      <c r="H1162" s="164">
        <f t="shared" si="353"/>
        <v>143.7284719020015</v>
      </c>
      <c r="I1162" s="164">
        <f t="shared" si="354"/>
        <v>-96.871731937393008</v>
      </c>
      <c r="J1162" s="164">
        <f t="shared" si="355"/>
        <v>-96.104634885590713</v>
      </c>
      <c r="K1162" s="164" t="str">
        <f t="shared" si="341"/>
        <v>1+1.20643464975837i</v>
      </c>
      <c r="L1162" s="164" t="str">
        <f t="shared" si="342"/>
        <v>1-0.406184962596221i</v>
      </c>
      <c r="M1162" s="164" t="str">
        <f t="shared" si="359"/>
        <v>1.49003561308689+0.800249687162149i</v>
      </c>
      <c r="N1162" s="164" t="str">
        <f t="shared" si="343"/>
        <v>1+9003.94730917643i</v>
      </c>
      <c r="O1162" s="164" t="str">
        <f t="shared" si="344"/>
        <v>-457.527724882021+15.3514731448102i</v>
      </c>
      <c r="P1162" s="164" t="str">
        <f t="shared" si="360"/>
        <v>-138681.38303899-4119540.17585194i</v>
      </c>
      <c r="Q1162" s="164" t="str">
        <f t="shared" si="345"/>
        <v>-0.0000179739722739894+0.0000309234629305378i</v>
      </c>
      <c r="R1162" s="164" t="str">
        <f t="shared" si="346"/>
        <v>280-0.11569276264049i</v>
      </c>
      <c r="S1162" s="164" t="str">
        <f t="shared" si="347"/>
        <v>-381.786116713618i</v>
      </c>
      <c r="T1162" s="164" t="str">
        <f t="shared" si="356"/>
        <v>181.99849425182-133.551994296745i</v>
      </c>
      <c r="U1162" s="164" t="str">
        <f t="shared" si="348"/>
        <v>-0.323130485877904+0.237115812328424i</v>
      </c>
    </row>
    <row r="1163" spans="2:21" x14ac:dyDescent="0.2">
      <c r="B1163" s="164">
        <f t="shared" si="357"/>
        <v>6.6249999999998801</v>
      </c>
      <c r="C1163" s="164">
        <f t="shared" si="358"/>
        <v>4216965.0342846643</v>
      </c>
      <c r="D1163" s="164">
        <f t="shared" si="349"/>
        <v>4216.9650342846644</v>
      </c>
      <c r="E1163" s="164">
        <f t="shared" si="350"/>
        <v>-89.156659034116728</v>
      </c>
      <c r="F1163" s="164">
        <f t="shared" si="351"/>
        <v>-239.76245185514611</v>
      </c>
      <c r="G1163" s="164">
        <f t="shared" si="352"/>
        <v>-7.9767617611627681</v>
      </c>
      <c r="H1163" s="164">
        <f t="shared" si="353"/>
        <v>143.41365553319108</v>
      </c>
      <c r="I1163" s="164">
        <f t="shared" si="354"/>
        <v>-97.133420795279491</v>
      </c>
      <c r="J1163" s="164">
        <f t="shared" si="355"/>
        <v>-96.348796321955035</v>
      </c>
      <c r="K1163" s="164" t="str">
        <f t="shared" si="341"/>
        <v>1+1.2204045046028i</v>
      </c>
      <c r="L1163" s="164" t="str">
        <f t="shared" si="342"/>
        <v>1-0.410888362791662i</v>
      </c>
      <c r="M1163" s="164" t="str">
        <f t="shared" si="359"/>
        <v>1.50145000883981+0.809516141811138i</v>
      </c>
      <c r="N1163" s="164" t="str">
        <f t="shared" si="343"/>
        <v>1+9108.20810520157i</v>
      </c>
      <c r="O1163" s="164" t="str">
        <f t="shared" si="344"/>
        <v>-468.208207638209+15.5292348259126i</v>
      </c>
      <c r="P1163" s="164" t="str">
        <f t="shared" si="360"/>
        <v>-141911.710716594-4264522.26249741i</v>
      </c>
      <c r="Q1163" s="164" t="str">
        <f t="shared" si="345"/>
        <v>-0.0000175485361937362+0.0000301060048810517i</v>
      </c>
      <c r="R1163" s="164" t="str">
        <f t="shared" si="346"/>
        <v>280-0.114368438537667i</v>
      </c>
      <c r="S1163" s="164" t="str">
        <f t="shared" si="347"/>
        <v>-377.415847174301i</v>
      </c>
      <c r="T1163" s="164" t="str">
        <f t="shared" si="356"/>
        <v>180.528362395809-134.005448676005i</v>
      </c>
      <c r="U1163" s="164" t="str">
        <f t="shared" si="348"/>
        <v>-0.320520330102218+0.237920901043559i</v>
      </c>
    </row>
    <row r="1164" spans="2:21" x14ac:dyDescent="0.2">
      <c r="B1164" s="164">
        <f t="shared" si="357"/>
        <v>6.62999999999988</v>
      </c>
      <c r="C1164" s="164">
        <f t="shared" si="358"/>
        <v>4265795.188014755</v>
      </c>
      <c r="D1164" s="164">
        <f t="shared" si="349"/>
        <v>4265.7951880147548</v>
      </c>
      <c r="E1164" s="164">
        <f t="shared" si="350"/>
        <v>-89.382279111853094</v>
      </c>
      <c r="F1164" s="164">
        <f t="shared" si="351"/>
        <v>-239.6941710484935</v>
      </c>
      <c r="G1164" s="164">
        <f t="shared" si="352"/>
        <v>-8.0125124361550242</v>
      </c>
      <c r="H1164" s="164">
        <f t="shared" si="353"/>
        <v>143.09778135638277</v>
      </c>
      <c r="I1164" s="164">
        <f t="shared" si="354"/>
        <v>-97.394791548008115</v>
      </c>
      <c r="J1164" s="164">
        <f t="shared" si="355"/>
        <v>-96.596389692110733</v>
      </c>
      <c r="K1164" s="164" t="str">
        <f t="shared" si="341"/>
        <v>1+1.23453612274242i</v>
      </c>
      <c r="L1164" s="164" t="str">
        <f t="shared" si="342"/>
        <v>1-0.415646225794533i</v>
      </c>
      <c r="M1164" s="164" t="str">
        <f t="shared" si="359"/>
        <v>1.5131302800249+0.818889896947887i</v>
      </c>
      <c r="N1164" s="164" t="str">
        <f t="shared" si="343"/>
        <v>1+9213.67618434539i</v>
      </c>
      <c r="O1164" s="164" t="str">
        <f t="shared" si="344"/>
        <v>-479.137470796793+15.7090548902705i</v>
      </c>
      <c r="P1164" s="164" t="str">
        <f t="shared" si="360"/>
        <v>-145217.282391857-4414601.79465301i</v>
      </c>
      <c r="Q1164" s="164" t="str">
        <f t="shared" si="345"/>
        <v>-0.0000171335199592897+0.0000293136588568867i</v>
      </c>
      <c r="R1164" s="164" t="str">
        <f t="shared" si="346"/>
        <v>280-0.113059273847493i</v>
      </c>
      <c r="S1164" s="164" t="str">
        <f t="shared" si="347"/>
        <v>-373.095603696726i</v>
      </c>
      <c r="T1164" s="164" t="str">
        <f t="shared" si="356"/>
        <v>179.048372091746-134.444162427373i</v>
      </c>
      <c r="U1164" s="164" t="str">
        <f t="shared" si="348"/>
        <v>-0.317892671076728+0.238699818408912i</v>
      </c>
    </row>
    <row r="1165" spans="2:21" x14ac:dyDescent="0.2">
      <c r="B1165" s="164">
        <f t="shared" si="357"/>
        <v>6.6349999999998799</v>
      </c>
      <c r="C1165" s="164">
        <f t="shared" si="358"/>
        <v>4315190.768276467</v>
      </c>
      <c r="D1165" s="164">
        <f t="shared" si="349"/>
        <v>4315.1907682764668</v>
      </c>
      <c r="E1165" s="164">
        <f t="shared" si="350"/>
        <v>-89.607052006257689</v>
      </c>
      <c r="F1165" s="164">
        <f t="shared" si="351"/>
        <v>-239.6283068036665</v>
      </c>
      <c r="G1165" s="164">
        <f t="shared" si="352"/>
        <v>-8.0487937165870882</v>
      </c>
      <c r="H1165" s="164">
        <f t="shared" si="353"/>
        <v>142.78088450228486</v>
      </c>
      <c r="I1165" s="164">
        <f t="shared" si="354"/>
        <v>-97.655845722844774</v>
      </c>
      <c r="J1165" s="164">
        <f t="shared" si="355"/>
        <v>-96.847422301381641</v>
      </c>
      <c r="K1165" s="164" t="str">
        <f t="shared" si="341"/>
        <v>1+1.24883137730791i</v>
      </c>
      <c r="L1165" s="164" t="str">
        <f t="shared" si="342"/>
        <v>1-0.42045918225442i</v>
      </c>
      <c r="M1165" s="164" t="str">
        <f t="shared" si="359"/>
        <v>1.52508261967655+0.82837219505349i</v>
      </c>
      <c r="N1165" s="164" t="str">
        <f t="shared" si="343"/>
        <v>1+9320.36552628753i</v>
      </c>
      <c r="O1165" s="164" t="str">
        <f t="shared" si="344"/>
        <v>-490.321309197766+15.8909571728386i</v>
      </c>
      <c r="P1165" s="164" t="str">
        <f t="shared" si="360"/>
        <v>-148599.850722634-4569957.93609385i</v>
      </c>
      <c r="Q1165" s="164" t="str">
        <f t="shared" si="345"/>
        <v>-0.0000167286531263154+0.0000285456014339577i</v>
      </c>
      <c r="R1165" s="164" t="str">
        <f t="shared" si="346"/>
        <v>280-0.111765095041605i</v>
      </c>
      <c r="S1165" s="164" t="str">
        <f t="shared" si="347"/>
        <v>-368.824813637297i</v>
      </c>
      <c r="T1165" s="164" t="str">
        <f t="shared" si="356"/>
        <v>177.55882006106-134.867872219159i</v>
      </c>
      <c r="U1165" s="164" t="str">
        <f t="shared" si="348"/>
        <v>-0.315248035617547+0.239452096890412i</v>
      </c>
    </row>
    <row r="1166" spans="2:21" x14ac:dyDescent="0.2">
      <c r="B1166" s="164">
        <f t="shared" si="357"/>
        <v>6.6399999999998798</v>
      </c>
      <c r="C1166" s="164">
        <f t="shared" si="358"/>
        <v>4365158.32240046</v>
      </c>
      <c r="D1166" s="164">
        <f t="shared" si="349"/>
        <v>4365.1583224004598</v>
      </c>
      <c r="E1166" s="164">
        <f t="shared" si="350"/>
        <v>-89.83097585989708</v>
      </c>
      <c r="F1166" s="164">
        <f t="shared" si="351"/>
        <v>-239.56490052744556</v>
      </c>
      <c r="G1166" s="164">
        <f t="shared" si="352"/>
        <v>-8.0856089650866974</v>
      </c>
      <c r="H1166" s="164">
        <f t="shared" si="353"/>
        <v>142.46300071338925</v>
      </c>
      <c r="I1166" s="164">
        <f t="shared" si="354"/>
        <v>-97.916584824983772</v>
      </c>
      <c r="J1166" s="164">
        <f t="shared" si="355"/>
        <v>-97.10189981405631</v>
      </c>
      <c r="K1166" s="164" t="str">
        <f t="shared" si="341"/>
        <v>1+1.26329216311978i</v>
      </c>
      <c r="L1166" s="164" t="str">
        <f t="shared" si="342"/>
        <v>1-0.42532787012349i</v>
      </c>
      <c r="M1166" s="164" t="str">
        <f t="shared" si="359"/>
        <v>1.53731336508343+0.83796429299629i</v>
      </c>
      <c r="N1166" s="164" t="str">
        <f t="shared" si="343"/>
        <v>1+9428.29027258471i</v>
      </c>
      <c r="O1166" s="164" t="str">
        <f t="shared" si="344"/>
        <v>-501.765652660277+16.0749657845675i</v>
      </c>
      <c r="P1166" s="164" t="str">
        <f t="shared" si="360"/>
        <v>-152061.20919143-4730776.14712822i</v>
      </c>
      <c r="Q1166" s="164" t="str">
        <f t="shared" si="345"/>
        <v>-0.0000163336729132416+0.0000278010368715795i</v>
      </c>
      <c r="R1166" s="164" t="str">
        <f t="shared" si="346"/>
        <v>280-0.110485730578006i</v>
      </c>
      <c r="S1166" s="164" t="str">
        <f t="shared" si="347"/>
        <v>-364.602910907419i</v>
      </c>
      <c r="T1166" s="164" t="str">
        <f t="shared" si="356"/>
        <v>176.060011972388-135.276321698217i</v>
      </c>
      <c r="U1166" s="164" t="str">
        <f t="shared" si="348"/>
        <v>-0.312586966426171+0.240177281344092i</v>
      </c>
    </row>
    <row r="1167" spans="2:21" x14ac:dyDescent="0.2">
      <c r="B1167" s="164">
        <f t="shared" si="357"/>
        <v>6.6449999999998797</v>
      </c>
      <c r="C1167" s="164">
        <f t="shared" si="358"/>
        <v>4415704.4735319111</v>
      </c>
      <c r="D1167" s="164">
        <f t="shared" si="349"/>
        <v>4415.7044735319114</v>
      </c>
      <c r="E1167" s="164">
        <f t="shared" si="350"/>
        <v>-90.05404889962918</v>
      </c>
      <c r="F1167" s="164">
        <f t="shared" si="351"/>
        <v>-239.5039925642597</v>
      </c>
      <c r="G1167" s="164">
        <f t="shared" si="352"/>
        <v>-8.1229614334785083</v>
      </c>
      <c r="H1167" s="164">
        <f t="shared" si="353"/>
        <v>142.14416632710413</v>
      </c>
      <c r="I1167" s="164">
        <f t="shared" si="354"/>
        <v>-98.177010333107688</v>
      </c>
      <c r="J1167" s="164">
        <f t="shared" si="355"/>
        <v>-97.359826237155573</v>
      </c>
      <c r="K1167" s="164" t="str">
        <f t="shared" si="341"/>
        <v>1+1.27792039693951i</v>
      </c>
      <c r="L1167" s="164" t="str">
        <f t="shared" si="342"/>
        <v>1-0.430252934741045i</v>
      </c>
      <c r="M1167" s="164" t="str">
        <f t="shared" si="359"/>
        <v>1.54982900114867+0.847667462198465i</v>
      </c>
      <c r="N1167" s="164" t="str">
        <f t="shared" si="343"/>
        <v>1+9537.46472854515i</v>
      </c>
      <c r="O1167" s="164" t="str">
        <f t="shared" si="344"/>
        <v>-513.476569126721+16.2611051155993i</v>
      </c>
      <c r="P1167" s="164" t="str">
        <f t="shared" si="360"/>
        <v>-155603.19305632-4897248.40587536i</v>
      </c>
      <c r="Q1167" s="164" t="str">
        <f t="shared" si="345"/>
        <v>-0.000015948323958367+0.000027079196172284i</v>
      </c>
      <c r="R1167" s="164" t="str">
        <f t="shared" si="346"/>
        <v>280-0.10922101087832i</v>
      </c>
      <c r="S1167" s="164" t="str">
        <f t="shared" si="347"/>
        <v>-360.429335898457i</v>
      </c>
      <c r="T1167" s="164" t="str">
        <f t="shared" si="356"/>
        <v>174.552262241506-135.669261849127i</v>
      </c>
      <c r="U1167" s="164" t="str">
        <f t="shared" si="348"/>
        <v>-0.309910021734265+0.240874929653802i</v>
      </c>
    </row>
    <row r="1168" spans="2:21" x14ac:dyDescent="0.2">
      <c r="B1168" s="164">
        <f t="shared" si="357"/>
        <v>6.6499999999998796</v>
      </c>
      <c r="C1168" s="164">
        <f t="shared" si="358"/>
        <v>4466835.9215083951</v>
      </c>
      <c r="D1168" s="164">
        <f t="shared" si="349"/>
        <v>4466.8359215083947</v>
      </c>
      <c r="E1168" s="164">
        <f t="shared" si="350"/>
        <v>-90.27626943529441</v>
      </c>
      <c r="F1168" s="164">
        <f t="shared" si="351"/>
        <v>-239.44562216387735</v>
      </c>
      <c r="G1168" s="164">
        <f t="shared" si="352"/>
        <v>-8.1608542596968636</v>
      </c>
      <c r="H1168" s="164">
        <f t="shared" si="353"/>
        <v>141.82441825805077</v>
      </c>
      <c r="I1168" s="164">
        <f t="shared" si="354"/>
        <v>-98.437123694991271</v>
      </c>
      <c r="J1168" s="164">
        <f t="shared" si="355"/>
        <v>-97.621203905826576</v>
      </c>
      <c r="K1168" s="164" t="str">
        <f t="shared" si="341"/>
        <v>1+1.29271801772366i</v>
      </c>
      <c r="L1168" s="164" t="str">
        <f t="shared" si="342"/>
        <v>1-0.435235028919065i</v>
      </c>
      <c r="M1168" s="164" t="str">
        <f t="shared" si="359"/>
        <v>1.56263616382815+0.857482988804595i</v>
      </c>
      <c r="N1168" s="164" t="str">
        <f t="shared" si="343"/>
        <v>1+9647.90336512472i</v>
      </c>
      <c r="O1168" s="164" t="str">
        <f t="shared" si="344"/>
        <v>-525.460267880018+16.4493998385008i</v>
      </c>
      <c r="P1168" s="164" t="str">
        <f t="shared" si="360"/>
        <v>-159227.680324034-5069573.43731912i</v>
      </c>
      <c r="Q1168" s="164" t="str">
        <f t="shared" si="345"/>
        <v>-0.0000155723580856245+0.0000263793361737518i</v>
      </c>
      <c r="R1168" s="164" t="str">
        <f t="shared" si="346"/>
        <v>280-0.107970768305323i</v>
      </c>
      <c r="S1168" s="164" t="str">
        <f t="shared" si="347"/>
        <v>-356.303535407566i</v>
      </c>
      <c r="T1168" s="164" t="str">
        <f t="shared" si="356"/>
        <v>173.035893814494-136.046451347167i</v>
      </c>
      <c r="U1168" s="164" t="str">
        <f t="shared" si="348"/>
        <v>-0.307217774918683+0.241544613357893i</v>
      </c>
    </row>
    <row r="1169" spans="2:21" x14ac:dyDescent="0.2">
      <c r="B1169" s="164">
        <f t="shared" si="357"/>
        <v>6.6549999999998795</v>
      </c>
      <c r="C1169" s="164">
        <f t="shared" si="358"/>
        <v>4518559.4437479731</v>
      </c>
      <c r="D1169" s="164">
        <f t="shared" si="349"/>
        <v>4518.5594437479731</v>
      </c>
      <c r="E1169" s="164">
        <f t="shared" si="350"/>
        <v>-90.497635858382125</v>
      </c>
      <c r="F1169" s="164">
        <f t="shared" si="351"/>
        <v>-239.38982744993888</v>
      </c>
      <c r="G1169" s="164">
        <f t="shared" si="352"/>
        <v>-8.1992904647783984</v>
      </c>
      <c r="H1169" s="164">
        <f t="shared" si="353"/>
        <v>141.50379397953066</v>
      </c>
      <c r="I1169" s="164">
        <f t="shared" si="354"/>
        <v>-98.696926323160525</v>
      </c>
      <c r="J1169" s="164">
        <f t="shared" si="355"/>
        <v>-97.886033470408222</v>
      </c>
      <c r="K1169" s="164" t="str">
        <f t="shared" si="341"/>
        <v>1+1.30768698688084i</v>
      </c>
      <c r="L1169" s="164" t="str">
        <f t="shared" si="342"/>
        <v>1-0.440274813028739i</v>
      </c>
      <c r="M1169" s="164" t="str">
        <f t="shared" si="359"/>
        <v>1.57574164364908+0.867412173852101i</v>
      </c>
      <c r="N1169" s="164" t="str">
        <f t="shared" si="343"/>
        <v>1+9759.6208208451i</v>
      </c>
      <c r="O1169" s="164" t="str">
        <f t="shared" si="344"/>
        <v>-537.723102835871+16.6398749115335i</v>
      </c>
      <c r="P1169" s="164" t="str">
        <f t="shared" si="360"/>
        <v>-162936.592745696-5247956.95041149i</v>
      </c>
      <c r="Q1169" s="164" t="str">
        <f t="shared" si="345"/>
        <v>-0.0000152055340786554+0.0000257007386717564i</v>
      </c>
      <c r="R1169" s="164" t="str">
        <f t="shared" si="346"/>
        <v>280-0.106734837140714i</v>
      </c>
      <c r="S1169" s="164" t="str">
        <f t="shared" si="347"/>
        <v>-352.224962564358i</v>
      </c>
      <c r="T1169" s="164" t="str">
        <f t="shared" si="356"/>
        <v>171.511237934332-136.407656904231i</v>
      </c>
      <c r="U1169" s="164" t="str">
        <f t="shared" si="348"/>
        <v>-0.304510814087063+0.242185918263386i</v>
      </c>
    </row>
    <row r="1170" spans="2:21" x14ac:dyDescent="0.2">
      <c r="B1170" s="164">
        <f t="shared" si="357"/>
        <v>6.6599999999998793</v>
      </c>
      <c r="C1170" s="164">
        <f t="shared" si="358"/>
        <v>4570881.8961474849</v>
      </c>
      <c r="D1170" s="164">
        <f t="shared" si="349"/>
        <v>4570.8818961474844</v>
      </c>
      <c r="E1170" s="164">
        <f t="shared" si="350"/>
        <v>-90.718146640679649</v>
      </c>
      <c r="F1170" s="164">
        <f t="shared" si="351"/>
        <v>-239.33664538935881</v>
      </c>
      <c r="G1170" s="164">
        <f t="shared" si="352"/>
        <v>-8.23827294994115</v>
      </c>
      <c r="H1170" s="164">
        <f t="shared" si="353"/>
        <v>141.18233150419329</v>
      </c>
      <c r="I1170" s="164">
        <f t="shared" si="354"/>
        <v>-98.956419590620797</v>
      </c>
      <c r="J1170" s="164">
        <f t="shared" si="355"/>
        <v>-98.154313885165521</v>
      </c>
      <c r="K1170" s="164" t="str">
        <f t="shared" si="341"/>
        <v>1+1.32282928853169i</v>
      </c>
      <c r="L1170" s="164" t="str">
        <f t="shared" si="342"/>
        <v>1-0.44537295508799i</v>
      </c>
      <c r="M1170" s="164" t="str">
        <f t="shared" si="359"/>
        <v>1.5891523893103+0.8774563334437i</v>
      </c>
      <c r="N1170" s="164" t="str">
        <f t="shared" si="343"/>
        <v>1+9872.63190373403i</v>
      </c>
      <c r="O1170" s="164" t="str">
        <f t="shared" si="344"/>
        <v>-550.27157591169+16.832555581962i</v>
      </c>
      <c r="P1170" s="164" t="str">
        <f t="shared" si="360"/>
        <v>-166731.896835766-5432611.88350817i</v>
      </c>
      <c r="Q1170" s="164" t="str">
        <f t="shared" si="345"/>
        <v>-0.0000148476174628731+0.0000250427095730537i</v>
      </c>
      <c r="R1170" s="164" t="str">
        <f t="shared" si="346"/>
        <v>280-0.105513053563158i</v>
      </c>
      <c r="S1170" s="164" t="str">
        <f t="shared" si="347"/>
        <v>-348.19307675842i</v>
      </c>
      <c r="T1170" s="164" t="str">
        <f t="shared" si="356"/>
        <v>169.978633891168-136.752653606773i</v>
      </c>
      <c r="U1170" s="164" t="str">
        <f t="shared" si="348"/>
        <v>-0.301789741634448+0.242798445045967i</v>
      </c>
    </row>
    <row r="1171" spans="2:21" x14ac:dyDescent="0.2">
      <c r="B1171" s="164">
        <f t="shared" si="357"/>
        <v>6.6649999999998792</v>
      </c>
      <c r="C1171" s="164">
        <f t="shared" si="358"/>
        <v>4623810.2139913226</v>
      </c>
      <c r="D1171" s="164">
        <f t="shared" si="349"/>
        <v>4623.8102139913226</v>
      </c>
      <c r="E1171" s="164">
        <f t="shared" si="350"/>
        <v>-90.937800332909418</v>
      </c>
      <c r="F1171" s="164">
        <f t="shared" si="351"/>
        <v>-239.28611176264405</v>
      </c>
      <c r="G1171" s="164">
        <f t="shared" si="352"/>
        <v>-8.2778044937560296</v>
      </c>
      <c r="H1171" s="164">
        <f t="shared" si="353"/>
        <v>140.8600693639134</v>
      </c>
      <c r="I1171" s="164">
        <f t="shared" si="354"/>
        <v>-99.215604826665441</v>
      </c>
      <c r="J1171" s="164">
        <f t="shared" si="355"/>
        <v>-98.426042398730658</v>
      </c>
      <c r="K1171" s="164" t="str">
        <f t="shared" si="341"/>
        <v>1+1.33814692977189i</v>
      </c>
      <c r="L1171" s="164" t="str">
        <f t="shared" si="342"/>
        <v>1-0.450530130850028i</v>
      </c>
      <c r="M1171" s="164" t="str">
        <f t="shared" si="359"/>
        <v>1.60287551136669+0.887616798921862i</v>
      </c>
      <c r="N1171" s="164" t="str">
        <f t="shared" si="343"/>
        <v>1+9986.95159328813i</v>
      </c>
      <c r="O1171" s="164" t="str">
        <f t="shared" si="344"/>
        <v>-563.112340473997+17.0274673894005i</v>
      </c>
      <c r="P1171" s="164" t="str">
        <f t="shared" si="360"/>
        <v>-170615.604914709-5623758.6584296i</v>
      </c>
      <c r="Q1171" s="164" t="str">
        <f t="shared" si="345"/>
        <v>-0.0000144983802952012+0.0000244045780771922i</v>
      </c>
      <c r="R1171" s="164" t="str">
        <f t="shared" si="346"/>
        <v>280-0.104305255626563i</v>
      </c>
      <c r="S1171" s="164" t="str">
        <f t="shared" si="347"/>
        <v>-344.207343567657i</v>
      </c>
      <c r="T1171" s="164" t="str">
        <f t="shared" si="356"/>
        <v>168.438428756543-137.081225244912i</v>
      </c>
      <c r="U1171" s="164" t="str">
        <f t="shared" si="348"/>
        <v>-0.299055173771407+0.243381809834308i</v>
      </c>
    </row>
    <row r="1172" spans="2:21" x14ac:dyDescent="0.2">
      <c r="B1172" s="164">
        <f t="shared" si="357"/>
        <v>6.6699999999998791</v>
      </c>
      <c r="C1172" s="164">
        <f t="shared" si="358"/>
        <v>4677351.4128706865</v>
      </c>
      <c r="D1172" s="164">
        <f t="shared" si="349"/>
        <v>4677.3514128706865</v>
      </c>
      <c r="E1172" s="164">
        <f t="shared" si="350"/>
        <v>-91.156595563362174</v>
      </c>
      <c r="F1172" s="164">
        <f t="shared" si="351"/>
        <v>-239.23826113515969</v>
      </c>
      <c r="G1172" s="164">
        <f t="shared" si="352"/>
        <v>-8.3178877494158225</v>
      </c>
      <c r="H1172" s="164">
        <f t="shared" si="353"/>
        <v>140.5370465889024</v>
      </c>
      <c r="I1172" s="164">
        <f t="shared" si="354"/>
        <v>-99.474483312777991</v>
      </c>
      <c r="J1172" s="164">
        <f t="shared" si="355"/>
        <v>-98.70121454625729</v>
      </c>
      <c r="K1172" s="164" t="str">
        <f t="shared" si="341"/>
        <v>1+1.35364194093821i</v>
      </c>
      <c r="L1172" s="164" t="str">
        <f t="shared" si="342"/>
        <v>1-0.455747023892911i</v>
      </c>
      <c r="M1172" s="164" t="str">
        <f t="shared" si="359"/>
        <v>1.61691828599921+0.897894917045299i</v>
      </c>
      <c r="N1172" s="164" t="str">
        <f t="shared" si="343"/>
        <v>1+10102.5950424584i</v>
      </c>
      <c r="O1172" s="164" t="str">
        <f t="shared" si="344"/>
        <v>-576.252204866136+17.224636169198i</v>
      </c>
      <c r="P1172" s="164" t="str">
        <f t="shared" si="360"/>
        <v>-174589.776175956-5821625.44345018i</v>
      </c>
      <c r="Q1172" s="164" t="str">
        <f t="shared" si="345"/>
        <v>-0.0000141576009611876+0.0000237856958862471i</v>
      </c>
      <c r="R1172" s="164" t="str">
        <f t="shared" si="346"/>
        <v>280-0.103111283238622i</v>
      </c>
      <c r="S1172" s="164" t="str">
        <f t="shared" si="347"/>
        <v>-340.267234687451i</v>
      </c>
      <c r="T1172" s="164" t="str">
        <f t="shared" si="356"/>
        <v>166.890977101923-137.393164631851i</v>
      </c>
      <c r="U1172" s="164" t="str">
        <f t="shared" si="348"/>
        <v>-0.296307740024301+0.243935644777176i</v>
      </c>
    </row>
    <row r="1173" spans="2:21" x14ac:dyDescent="0.2">
      <c r="B1173" s="164">
        <f t="shared" si="357"/>
        <v>6.674999999999879</v>
      </c>
      <c r="C1173" s="164">
        <f t="shared" si="358"/>
        <v>4731512.5896134945</v>
      </c>
      <c r="D1173" s="164">
        <f t="shared" si="349"/>
        <v>4731.5125896134941</v>
      </c>
      <c r="E1173" s="164">
        <f t="shared" si="350"/>
        <v>-91.374531036532218</v>
      </c>
      <c r="F1173" s="164">
        <f t="shared" si="351"/>
        <v>-239.19312682938101</v>
      </c>
      <c r="G1173" s="164">
        <f t="shared" si="352"/>
        <v>-8.3585252421075413</v>
      </c>
      <c r="H1173" s="164">
        <f t="shared" si="353"/>
        <v>140.21330268608236</v>
      </c>
      <c r="I1173" s="164">
        <f t="shared" si="354"/>
        <v>-99.733056278639765</v>
      </c>
      <c r="J1173" s="164">
        <f t="shared" si="355"/>
        <v>-98.979824143298657</v>
      </c>
      <c r="K1173" s="164" t="str">
        <f t="shared" si="341"/>
        <v>1+1.36931637587759i</v>
      </c>
      <c r="L1173" s="164" t="str">
        <f t="shared" si="342"/>
        <v>1-0.461024325710164i</v>
      </c>
      <c r="M1173" s="164" t="str">
        <f t="shared" si="359"/>
        <v>1.63128815887285+0.908292050167426i</v>
      </c>
      <c r="N1173" s="164" t="str">
        <f t="shared" si="343"/>
        <v>1+10219.5775796589i</v>
      </c>
      <c r="O1173" s="164" t="str">
        <f t="shared" si="344"/>
        <v>-589.698136018135+17.4240880558626i</v>
      </c>
      <c r="P1173" s="164" t="str">
        <f t="shared" si="360"/>
        <v>-178656.517777714-6026448.42552952i</v>
      </c>
      <c r="Q1173" s="164" t="str">
        <f t="shared" si="345"/>
        <v>-0.0000138250639792069+0.0000231854364415233i</v>
      </c>
      <c r="R1173" s="164" t="str">
        <f t="shared" si="346"/>
        <v>280-0.101930978139588i</v>
      </c>
      <c r="S1173" s="164" t="str">
        <f t="shared" si="347"/>
        <v>-336.37222786064i</v>
      </c>
      <c r="T1173" s="164" t="str">
        <f t="shared" si="356"/>
        <v>165.336640701942-137.688273912728i</v>
      </c>
      <c r="U1173" s="164" t="str">
        <f t="shared" si="348"/>
        <v>-0.293548082708408+0.244459598591788i</v>
      </c>
    </row>
    <row r="1174" spans="2:21" x14ac:dyDescent="0.2">
      <c r="B1174" s="164">
        <f t="shared" si="357"/>
        <v>6.6799999999998789</v>
      </c>
      <c r="C1174" s="164">
        <f t="shared" si="358"/>
        <v>4786300.9232250573</v>
      </c>
      <c r="D1174" s="164">
        <f t="shared" si="349"/>
        <v>4786.300923225057</v>
      </c>
      <c r="E1174" s="164">
        <f t="shared" si="350"/>
        <v>-91.591605531760649</v>
      </c>
      <c r="F1174" s="164">
        <f t="shared" si="351"/>
        <v>-239.15074089816352</v>
      </c>
      <c r="G1174" s="164">
        <f t="shared" si="352"/>
        <v>-8.3997193664937662</v>
      </c>
      <c r="H1174" s="164">
        <f t="shared" si="353"/>
        <v>139.88887761674314</v>
      </c>
      <c r="I1174" s="164">
        <f t="shared" si="354"/>
        <v>-99.991324898254419</v>
      </c>
      <c r="J1174" s="164">
        <f t="shared" si="355"/>
        <v>-99.261863281420375</v>
      </c>
      <c r="K1174" s="164" t="str">
        <f t="shared" si="341"/>
        <v>1+1.38517231221939i</v>
      </c>
      <c r="L1174" s="164" t="str">
        <f t="shared" si="342"/>
        <v>1-0.466362735802426i</v>
      </c>
      <c r="M1174" s="164" t="str">
        <f t="shared" si="359"/>
        <v>1.64599274908441+0.918809576416964i</v>
      </c>
      <c r="N1174" s="164" t="str">
        <f t="shared" si="343"/>
        <v>1+10337.914710798i</v>
      </c>
      <c r="O1174" s="164" t="str">
        <f t="shared" si="344"/>
        <v>-603.457263140658+17.6258494865259i</v>
      </c>
      <c r="P1174" s="164" t="str">
        <f t="shared" si="360"/>
        <v>-182817.985960208-6238472.09211022i</v>
      </c>
      <c r="Q1174" s="164" t="str">
        <f t="shared" si="345"/>
        <v>-0.0000135005598114787+0.0000226031941863024i</v>
      </c>
      <c r="R1174" s="164" t="str">
        <f t="shared" si="346"/>
        <v>280-0.100764183881298i</v>
      </c>
      <c r="S1174" s="164" t="str">
        <f t="shared" si="347"/>
        <v>-332.521806808284i</v>
      </c>
      <c r="T1174" s="164" t="str">
        <f t="shared" si="356"/>
        <v>163.775788222799-137.966364862084i</v>
      </c>
      <c r="U1174" s="164" t="str">
        <f t="shared" si="348"/>
        <v>-0.290776856374681+0.24495333709195i</v>
      </c>
    </row>
    <row r="1175" spans="2:21" x14ac:dyDescent="0.2">
      <c r="B1175" s="164">
        <f t="shared" si="357"/>
        <v>6.6849999999998788</v>
      </c>
      <c r="C1175" s="164">
        <f t="shared" si="358"/>
        <v>4841723.6758396523</v>
      </c>
      <c r="D1175" s="164">
        <f t="shared" si="349"/>
        <v>4841.7236758396521</v>
      </c>
      <c r="E1175" s="164">
        <f t="shared" si="350"/>
        <v>-91.807817901895532</v>
      </c>
      <c r="F1175" s="164">
        <f t="shared" si="351"/>
        <v>-239.11113409906113</v>
      </c>
      <c r="G1175" s="164">
        <f t="shared" si="352"/>
        <v>-8.4414723843072927</v>
      </c>
      <c r="H1175" s="164">
        <f t="shared" si="353"/>
        <v>139.56381177351352</v>
      </c>
      <c r="I1175" s="164">
        <f t="shared" si="354"/>
        <v>-100.24929028620282</v>
      </c>
      <c r="J1175" s="164">
        <f t="shared" si="355"/>
        <v>-99.547322325547611</v>
      </c>
      <c r="K1175" s="164" t="str">
        <f t="shared" si="341"/>
        <v>1+1.40121185165081i</v>
      </c>
      <c r="L1175" s="164" t="str">
        <f t="shared" si="342"/>
        <v>1-0.471762961770171i</v>
      </c>
      <c r="M1175" s="164" t="str">
        <f t="shared" si="359"/>
        <v>1.66103985320225+0.929448889880639i</v>
      </c>
      <c r="N1175" s="164" t="str">
        <f t="shared" si="343"/>
        <v>1+10457.6221213344i</v>
      </c>
      <c r="O1175" s="164" t="str">
        <f t="shared" si="344"/>
        <v>-617.536881505039+17.829947204447i</v>
      </c>
      <c r="P1175" s="164" t="str">
        <f t="shared" si="360"/>
        <v>-187076.387188954-6457949.52281975i</v>
      </c>
      <c r="Q1175" s="164" t="str">
        <f t="shared" si="345"/>
        <v>-0.0000131838846816352+0.0000220383838537343i</v>
      </c>
      <c r="R1175" s="164" t="str">
        <f t="shared" si="346"/>
        <v>280-0.0996107458064376i</v>
      </c>
      <c r="S1175" s="164" t="str">
        <f t="shared" si="347"/>
        <v>-328.715461161246i</v>
      </c>
      <c r="T1175" s="164" t="str">
        <f t="shared" si="356"/>
        <v>162.208794896322-138.227259169137i</v>
      </c>
      <c r="U1175" s="164" t="str">
        <f t="shared" si="348"/>
        <v>-0.287994727231067+0.24541654369455i</v>
      </c>
    </row>
    <row r="1176" spans="2:21" x14ac:dyDescent="0.2">
      <c r="B1176" s="164">
        <f t="shared" si="357"/>
        <v>6.6899999999998787</v>
      </c>
      <c r="C1176" s="164">
        <f t="shared" si="358"/>
        <v>4897788.1936831046</v>
      </c>
      <c r="D1176" s="164">
        <f t="shared" si="349"/>
        <v>4897.7881936831045</v>
      </c>
      <c r="E1176" s="164">
        <f t="shared" si="350"/>
        <v>-92.023167071971784</v>
      </c>
      <c r="F1176" s="164">
        <f t="shared" si="351"/>
        <v>-239.07433586972712</v>
      </c>
      <c r="G1176" s="164">
        <f t="shared" si="352"/>
        <v>-8.4837864220656058</v>
      </c>
      <c r="H1176" s="164">
        <f t="shared" si="353"/>
        <v>139.2381459566727</v>
      </c>
      <c r="I1176" s="164">
        <f t="shared" si="354"/>
        <v>-100.50695349403739</v>
      </c>
      <c r="J1176" s="164">
        <f t="shared" si="355"/>
        <v>-99.836189913054426</v>
      </c>
      <c r="K1176" s="164" t="str">
        <f t="shared" si="341"/>
        <v>1+1.41743712019543i</v>
      </c>
      <c r="L1176" s="164" t="str">
        <f t="shared" si="342"/>
        <v>1-0.477225719407503i</v>
      </c>
      <c r="M1176" s="164" t="str">
        <f t="shared" si="359"/>
        <v>1.67643744940016+0.940211400787927i</v>
      </c>
      <c r="N1176" s="164" t="str">
        <f t="shared" si="343"/>
        <v>1+10578.7156783557i</v>
      </c>
      <c r="O1176" s="164" t="str">
        <f t="shared" si="344"/>
        <v>-631.9444563113+18.0364082625573i</v>
      </c>
      <c r="P1176" s="164" t="str">
        <f t="shared" si="360"/>
        <v>-191433.97932465-6685142.69142206i</v>
      </c>
      <c r="Q1176" s="164" t="str">
        <f t="shared" si="345"/>
        <v>-0.00001287484039859+0.0000214904397790214i</v>
      </c>
      <c r="R1176" s="164" t="str">
        <f t="shared" si="346"/>
        <v>280-0.0984705110280403i</v>
      </c>
      <c r="S1176" s="164" t="str">
        <f t="shared" si="347"/>
        <v>-324.952686392533i</v>
      </c>
      <c r="T1176" s="164" t="str">
        <f t="shared" si="356"/>
        <v>160.636042180229-138.470788710059i</v>
      </c>
      <c r="U1176" s="164" t="str">
        <f t="shared" si="348"/>
        <v>-0.285202372539309+0.245848919902976i</v>
      </c>
    </row>
    <row r="1177" spans="2:21" x14ac:dyDescent="0.2">
      <c r="B1177" s="164">
        <f t="shared" si="357"/>
        <v>6.6949999999998786</v>
      </c>
      <c r="C1177" s="164">
        <f t="shared" si="358"/>
        <v>4954501.9080465203</v>
      </c>
      <c r="D1177" s="164">
        <f t="shared" si="349"/>
        <v>4954.5019080465199</v>
      </c>
      <c r="E1177" s="164">
        <f t="shared" si="350"/>
        <v>-92.237652037920114</v>
      </c>
      <c r="F1177" s="164">
        <f t="shared" si="351"/>
        <v>-239.04037430442412</v>
      </c>
      <c r="G1177" s="164">
        <f t="shared" si="352"/>
        <v>-8.5266634689084135</v>
      </c>
      <c r="H1177" s="164">
        <f t="shared" si="353"/>
        <v>138.91192134983916</v>
      </c>
      <c r="I1177" s="164">
        <f t="shared" si="354"/>
        <v>-100.76431550682852</v>
      </c>
      <c r="J1177" s="164">
        <f t="shared" si="355"/>
        <v>-100.12845295458496</v>
      </c>
      <c r="K1177" s="164" t="str">
        <f t="shared" si="341"/>
        <v>1+1.43385026849501i</v>
      </c>
      <c r="L1177" s="164" t="str">
        <f t="shared" si="342"/>
        <v>1-0.482751732797028i</v>
      </c>
      <c r="M1177" s="164" t="str">
        <f t="shared" si="359"/>
        <v>1.69219370168745+0.951098535697982i</v>
      </c>
      <c r="N1177" s="164" t="str">
        <f t="shared" si="343"/>
        <v>1+10701.2114326817i</v>
      </c>
      <c r="O1177" s="164" t="str">
        <f t="shared" si="344"/>
        <v>-646.687626646304+18.2452600270464i</v>
      </c>
      <c r="P1177" s="164" t="str">
        <f t="shared" si="360"/>
        <v>-195893.072820326-6920322.7783812i</v>
      </c>
      <c r="Q1177" s="164" t="str">
        <f t="shared" si="345"/>
        <v>-0.0000125732341864629+0.0000209588152350541i</v>
      </c>
      <c r="R1177" s="164" t="str">
        <f t="shared" si="346"/>
        <v>280-0.0973433284092192i</v>
      </c>
      <c r="S1177" s="164" t="str">
        <f t="shared" si="347"/>
        <v>-321.232983750424i</v>
      </c>
      <c r="T1177" s="164" t="str">
        <f t="shared" si="356"/>
        <v>159.057917405213-138.696795806513i</v>
      </c>
      <c r="U1177" s="164" t="str">
        <f t="shared" si="348"/>
        <v>-0.282400479988367+0.246250185766132i</v>
      </c>
    </row>
    <row r="1178" spans="2:21" x14ac:dyDescent="0.2">
      <c r="B1178" s="164">
        <f t="shared" si="357"/>
        <v>6.6999999999998785</v>
      </c>
      <c r="C1178" s="164">
        <f t="shared" si="358"/>
        <v>5011872.3362713251</v>
      </c>
      <c r="D1178" s="164">
        <f t="shared" si="349"/>
        <v>5011.8723362713254</v>
      </c>
      <c r="E1178" s="164">
        <f t="shared" si="350"/>
        <v>-92.451271865309636</v>
      </c>
      <c r="F1178" s="164">
        <f t="shared" si="351"/>
        <v>-239.00927613167011</v>
      </c>
      <c r="G1178" s="164">
        <f t="shared" si="352"/>
        <v>-8.570105374563914</v>
      </c>
      <c r="H1178" s="164">
        <f t="shared" si="353"/>
        <v>138.58517949506441</v>
      </c>
      <c r="I1178" s="164">
        <f t="shared" si="354"/>
        <v>-101.02137723987354</v>
      </c>
      <c r="J1178" s="164">
        <f t="shared" si="355"/>
        <v>-100.4240966366057</v>
      </c>
      <c r="K1178" s="164" t="str">
        <f t="shared" si="341"/>
        <v>1+1.45045347209459i</v>
      </c>
      <c r="L1178" s="164" t="str">
        <f t="shared" si="342"/>
        <v>1-0.488341734405838i</v>
      </c>
      <c r="M1178" s="164" t="str">
        <f t="shared" si="359"/>
        <v>1.70831696423764+0.962111737688752i</v>
      </c>
      <c r="N1178" s="164" t="str">
        <f t="shared" si="343"/>
        <v>1+10825.1256209919i</v>
      </c>
      <c r="O1178" s="164" t="str">
        <f t="shared" si="344"/>
        <v>-661.774209534114+18.4565301809896i</v>
      </c>
      <c r="P1178" s="164" t="str">
        <f t="shared" si="360"/>
        <v>-200456.031946375-7163770.49440922i</v>
      </c>
      <c r="Q1178" s="164" t="str">
        <f t="shared" si="345"/>
        <v>-0.000012278878520331+0.0000204429817906973i</v>
      </c>
      <c r="R1178" s="164" t="str">
        <f t="shared" si="346"/>
        <v>280-0.096229048543141i</v>
      </c>
      <c r="S1178" s="164" t="str">
        <f t="shared" si="347"/>
        <v>-317.555860192364i</v>
      </c>
      <c r="T1178" s="164" t="str">
        <f t="shared" si="356"/>
        <v>157.47481340948-138.905133469709i</v>
      </c>
      <c r="U1178" s="164" t="str">
        <f t="shared" si="348"/>
        <v>-0.279589747045551+0.246620080311754i</v>
      </c>
    </row>
    <row r="1179" spans="2:21" x14ac:dyDescent="0.2">
      <c r="B1179" s="164">
        <f t="shared" si="357"/>
        <v>6.7049999999998784</v>
      </c>
      <c r="C1179" s="164">
        <f t="shared" si="358"/>
        <v>5069907.0827456294</v>
      </c>
      <c r="D1179" s="164">
        <f t="shared" si="349"/>
        <v>5069.9070827456289</v>
      </c>
      <c r="E1179" s="164">
        <f t="shared" si="350"/>
        <v>-92.66402568813065</v>
      </c>
      <c r="F1179" s="164">
        <f t="shared" si="351"/>
        <v>-238.98106669304789</v>
      </c>
      <c r="G1179" s="164">
        <f t="shared" si="352"/>
        <v>-8.6141138474476104</v>
      </c>
      <c r="H1179" s="164">
        <f t="shared" si="353"/>
        <v>138.25796226736946</v>
      </c>
      <c r="I1179" s="164">
        <f t="shared" si="354"/>
        <v>-101.27813953557826</v>
      </c>
      <c r="J1179" s="164">
        <f t="shared" si="355"/>
        <v>-100.72310442567843</v>
      </c>
      <c r="K1179" s="164" t="str">
        <f t="shared" si="341"/>
        <v>1+1.46724893173082i</v>
      </c>
      <c r="L1179" s="164" t="str">
        <f t="shared" si="342"/>
        <v>1-0.49399646518259i</v>
      </c>
      <c r="M1179" s="164" t="str">
        <f t="shared" si="359"/>
        <v>1.72481578581796+0.97325246654823i</v>
      </c>
      <c r="N1179" s="164" t="str">
        <f t="shared" si="343"/>
        <v>1+10950.4746679779i</v>
      </c>
      <c r="O1179" s="164" t="str">
        <f t="shared" si="344"/>
        <v>-677.212204080674+18.6702467280168i</v>
      </c>
      <c r="P1179" s="164" t="str">
        <f t="shared" si="360"/>
        <v>-205125.276044126-7415776.41538417i</v>
      </c>
      <c r="Q1179" s="164" t="str">
        <f t="shared" si="345"/>
        <v>-0.000011991590967583+0.000019942428690951i</v>
      </c>
      <c r="R1179" s="164" t="str">
        <f t="shared" si="346"/>
        <v>280-0.0951275237332145i</v>
      </c>
      <c r="S1179" s="164" t="str">
        <f t="shared" si="347"/>
        <v>-313.920828319607i</v>
      </c>
      <c r="T1179" s="164" t="str">
        <f t="shared" si="356"/>
        <v>155.887128161438-139.095665629296i</v>
      </c>
      <c r="U1179" s="164" t="str">
        <f t="shared" si="348"/>
        <v>-0.276770880286625+0.246958361952796i</v>
      </c>
    </row>
    <row r="1180" spans="2:21" x14ac:dyDescent="0.2">
      <c r="B1180" s="164">
        <f t="shared" si="357"/>
        <v>6.7099999999998783</v>
      </c>
      <c r="C1180" s="164">
        <f t="shared" si="358"/>
        <v>5128613.8399122171</v>
      </c>
      <c r="D1180" s="164">
        <f t="shared" si="349"/>
        <v>5128.6138399122174</v>
      </c>
      <c r="E1180" s="164">
        <f t="shared" si="350"/>
        <v>-92.87591270762222</v>
      </c>
      <c r="F1180" s="164">
        <f t="shared" si="351"/>
        <v>-238.95576992320031</v>
      </c>
      <c r="G1180" s="164">
        <f t="shared" si="352"/>
        <v>-8.6586904528982132</v>
      </c>
      <c r="H1180" s="164">
        <f t="shared" si="353"/>
        <v>137.93031184876168</v>
      </c>
      <c r="I1180" s="164">
        <f t="shared" si="354"/>
        <v>-101.53460316052043</v>
      </c>
      <c r="J1180" s="164">
        <f t="shared" si="355"/>
        <v>-101.02545807443863</v>
      </c>
      <c r="K1180" s="164" t="str">
        <f t="shared" si="341"/>
        <v>1+1.48423887362369i</v>
      </c>
      <c r="L1180" s="164" t="str">
        <f t="shared" si="342"/>
        <v>1-0.499716674655724i</v>
      </c>
      <c r="M1180" s="164" t="str">
        <f t="shared" si="359"/>
        <v>1.74169891432199+0.984522198967966i</v>
      </c>
      <c r="N1180" s="164" t="str">
        <f t="shared" si="343"/>
        <v>1+11077.2751885199i</v>
      </c>
      <c r="O1180" s="164" t="str">
        <f t="shared" si="344"/>
        <v>-693.009795715039+18.8864379960249i</v>
      </c>
      <c r="P1180" s="164" t="str">
        <f t="shared" si="360"/>
        <v>-209903.280808601-7676641.32903745i</v>
      </c>
      <c r="Q1180" s="164" t="str">
        <f t="shared" si="345"/>
        <v>-0.000011711194034666+0.0000194566622582379i</v>
      </c>
      <c r="R1180" s="164" t="str">
        <f t="shared" si="346"/>
        <v>280-0.0940386079735208i</v>
      </c>
      <c r="S1180" s="164" t="str">
        <f t="shared" si="347"/>
        <v>-310.327406312618i</v>
      </c>
      <c r="T1180" s="164" t="str">
        <f t="shared" si="356"/>
        <v>154.295264371275-139.268267346419i</v>
      </c>
      <c r="U1180" s="164" t="str">
        <f t="shared" si="348"/>
        <v>-0.273944594706179+0.247264808865704i</v>
      </c>
    </row>
    <row r="1181" spans="2:21" x14ac:dyDescent="0.2">
      <c r="B1181" s="164">
        <f t="shared" si="357"/>
        <v>6.7149999999998782</v>
      </c>
      <c r="C1181" s="164">
        <f t="shared" si="358"/>
        <v>5188000.3892881637</v>
      </c>
      <c r="D1181" s="164">
        <f t="shared" si="349"/>
        <v>5188.0003892881641</v>
      </c>
      <c r="E1181" s="164">
        <f t="shared" si="350"/>
        <v>-93.08693219115213</v>
      </c>
      <c r="F1181" s="164">
        <f t="shared" si="351"/>
        <v>-238.93340833103701</v>
      </c>
      <c r="G1181" s="164">
        <f t="shared" si="352"/>
        <v>-8.7038366115540509</v>
      </c>
      <c r="H1181" s="164">
        <f t="shared" si="353"/>
        <v>137.60227070176609</v>
      </c>
      <c r="I1181" s="164">
        <f t="shared" si="354"/>
        <v>-101.79076880270618</v>
      </c>
      <c r="J1181" s="164">
        <f t="shared" si="355"/>
        <v>-101.33113762927093</v>
      </c>
      <c r="K1181" s="164" t="str">
        <f t="shared" si="341"/>
        <v>1+1.50142554977158i</v>
      </c>
      <c r="L1181" s="164" t="str">
        <f t="shared" si="342"/>
        <v>1-0.505503121032808i</v>
      </c>
      <c r="M1181" s="164" t="str">
        <f t="shared" si="359"/>
        <v>1.75897530140793+0.995922428738772i</v>
      </c>
      <c r="N1181" s="164" t="str">
        <f t="shared" si="343"/>
        <v>1+11205.5439898897i</v>
      </c>
      <c r="O1181" s="164" t="str">
        <f t="shared" si="344"/>
        <v>-709.175360529401+19.1051326409322i</v>
      </c>
      <c r="P1181" s="164" t="str">
        <f t="shared" si="360"/>
        <v>-214792.579601173-7946676.59382545i</v>
      </c>
      <c r="Q1181" s="164" t="str">
        <f t="shared" si="345"/>
        <v>-0.0000114375150190164+0.0000189852053140898i</v>
      </c>
      <c r="R1181" s="164" t="str">
        <f t="shared" si="346"/>
        <v>280-0.0929621569294547i</v>
      </c>
      <c r="S1181" s="164" t="str">
        <f t="shared" si="347"/>
        <v>-306.775117867199i</v>
      </c>
      <c r="T1181" s="164" t="str">
        <f t="shared" si="356"/>
        <v>152.699629092197-139.422825010345i</v>
      </c>
      <c r="U1181" s="164" t="str">
        <f t="shared" si="348"/>
        <v>-0.271111613009644+0.247539219339515i</v>
      </c>
    </row>
    <row r="1182" spans="2:21" x14ac:dyDescent="0.2">
      <c r="B1182" s="164">
        <f t="shared" si="357"/>
        <v>6.7199999999998781</v>
      </c>
      <c r="C1182" s="164">
        <f t="shared" si="358"/>
        <v>5248074.6024962608</v>
      </c>
      <c r="D1182" s="164">
        <f t="shared" si="349"/>
        <v>5248.0746024962609</v>
      </c>
      <c r="E1182" s="164">
        <f t="shared" si="350"/>
        <v>-93.297083471151296</v>
      </c>
      <c r="F1182" s="164">
        <f t="shared" si="351"/>
        <v>-238.91400298216922</v>
      </c>
      <c r="G1182" s="164">
        <f t="shared" si="352"/>
        <v>-8.7495535978735575</v>
      </c>
      <c r="H1182" s="164">
        <f t="shared" si="353"/>
        <v>137.27388154251648</v>
      </c>
      <c r="I1182" s="164">
        <f t="shared" si="354"/>
        <v>-102.04663706902485</v>
      </c>
      <c r="J1182" s="164">
        <f t="shared" si="355"/>
        <v>-101.64012143965275</v>
      </c>
      <c r="K1182" s="164" t="str">
        <f t="shared" si="341"/>
        <v>1+1.5188112382498i</v>
      </c>
      <c r="L1182" s="164" t="str">
        <f t="shared" si="342"/>
        <v>1-0.511356571301043i</v>
      </c>
      <c r="M1182" s="164" t="str">
        <f t="shared" si="359"/>
        <v>1.77665410724491+1.00745466694876i</v>
      </c>
      <c r="N1182" s="164" t="str">
        <f t="shared" si="343"/>
        <v>1+11335.2980739779i</v>
      </c>
      <c r="O1182" s="164" t="str">
        <f t="shared" si="344"/>
        <v>-725.717469720189+19.3263596504772i</v>
      </c>
      <c r="P1182" s="164" t="str">
        <f t="shared" si="360"/>
        <v>-219795.764792779-8226204.51041172i</v>
      </c>
      <c r="Q1182" s="164" t="str">
        <f t="shared" si="345"/>
        <v>-0.0000111703858659854+0.0000185275966205405i</v>
      </c>
      <c r="R1182" s="164" t="str">
        <f t="shared" si="346"/>
        <v>280-0.0918980279185958i</v>
      </c>
      <c r="S1182" s="164" t="str">
        <f t="shared" si="347"/>
        <v>-303.263492131367i</v>
      </c>
      <c r="T1182" s="164" t="str">
        <f t="shared" si="356"/>
        <v>151.100633312156-139.559236518067i</v>
      </c>
      <c r="U1182" s="164" t="str">
        <f t="shared" si="348"/>
        <v>-0.268272664888422+0.247781412094739i</v>
      </c>
    </row>
    <row r="1183" spans="2:21" x14ac:dyDescent="0.2">
      <c r="B1183" s="164">
        <f t="shared" si="357"/>
        <v>6.724999999999878</v>
      </c>
      <c r="C1183" s="164">
        <f t="shared" si="358"/>
        <v>5308844.4423084017</v>
      </c>
      <c r="D1183" s="164">
        <f t="shared" si="349"/>
        <v>5308.844442308402</v>
      </c>
      <c r="E1183" s="164">
        <f t="shared" si="350"/>
        <v>-93.506365944112105</v>
      </c>
      <c r="F1183" s="164">
        <f t="shared" si="351"/>
        <v>-238.8975734825967</v>
      </c>
      <c r="G1183" s="164">
        <f t="shared" si="352"/>
        <v>-8.7958425388037327</v>
      </c>
      <c r="H1183" s="164">
        <f t="shared" si="353"/>
        <v>136.94518731343885</v>
      </c>
      <c r="I1183" s="164">
        <f t="shared" si="354"/>
        <v>-102.30220848291583</v>
      </c>
      <c r="J1183" s="164">
        <f t="shared" si="355"/>
        <v>-101.95238616915785</v>
      </c>
      <c r="K1183" s="164" t="str">
        <f t="shared" si="341"/>
        <v>1+1.53639824351253i</v>
      </c>
      <c r="L1183" s="164" t="str">
        <f t="shared" si="342"/>
        <v>1-0.517277801328922i</v>
      </c>
      <c r="M1183" s="164" t="str">
        <f t="shared" si="359"/>
        <v>1.79474470536978+1.01912044218361i</v>
      </c>
      <c r="N1183" s="164" t="str">
        <f t="shared" si="343"/>
        <v>1+11466.5546395478i</v>
      </c>
      <c r="O1183" s="164" t="str">
        <f t="shared" si="344"/>
        <v>-742.644894132672+19.5501483480603i</v>
      </c>
      <c r="P1183" s="164" t="str">
        <f t="shared" si="360"/>
        <v>-224915.489138431-8515558.70620513i</v>
      </c>
      <c r="Q1183" s="164" t="str">
        <f t="shared" si="345"/>
        <v>-0.0000109096430305639+0.0000180833903405424i</v>
      </c>
      <c r="R1183" s="164" t="str">
        <f t="shared" si="346"/>
        <v>280-0.0908460798917977i</v>
      </c>
      <c r="S1183" s="164" t="str">
        <f t="shared" si="347"/>
        <v>-299.792063642933i</v>
      </c>
      <c r="T1183" s="164" t="str">
        <f t="shared" si="356"/>
        <v>149.498691536885-139.677411436375i</v>
      </c>
      <c r="U1183" s="164" t="str">
        <f t="shared" si="348"/>
        <v>-0.265428486279586+0.247991226571109i</v>
      </c>
    </row>
    <row r="1184" spans="2:21" x14ac:dyDescent="0.2">
      <c r="B1184" s="164">
        <f t="shared" si="357"/>
        <v>6.7299999999998779</v>
      </c>
      <c r="C1184" s="164">
        <f t="shared" si="358"/>
        <v>5370317.9637010274</v>
      </c>
      <c r="D1184" s="164">
        <f t="shared" si="349"/>
        <v>5370.3179637010271</v>
      </c>
      <c r="E1184" s="164">
        <f t="shared" si="350"/>
        <v>-93.714779069649836</v>
      </c>
      <c r="F1184" s="164">
        <f t="shared" si="351"/>
        <v>-238.88413796366154</v>
      </c>
      <c r="G1184" s="164">
        <f t="shared" si="352"/>
        <v>-8.8427044125983691</v>
      </c>
      <c r="H1184" s="164">
        <f t="shared" si="353"/>
        <v>136.61623115557879</v>
      </c>
      <c r="I1184" s="164">
        <f t="shared" si="354"/>
        <v>-102.5574834822482</v>
      </c>
      <c r="J1184" s="164">
        <f t="shared" si="355"/>
        <v>-102.26790680808276</v>
      </c>
      <c r="K1184" s="164" t="str">
        <f t="shared" si="341"/>
        <v>1+1.55418889669827i</v>
      </c>
      <c r="L1184" s="164" t="str">
        <f t="shared" si="342"/>
        <v>1-0.523267595969071i</v>
      </c>
      <c r="M1184" s="164" t="str">
        <f t="shared" si="359"/>
        <v>1.81325668765713+1.0309213007292i</v>
      </c>
      <c r="N1184" s="164" t="str">
        <f t="shared" si="343"/>
        <v>1+11599.3310845151i</v>
      </c>
      <c r="O1184" s="164" t="str">
        <f t="shared" si="344"/>
        <v>-759.966608911324+19.7765283966308i</v>
      </c>
      <c r="P1184" s="164" t="str">
        <f t="shared" si="360"/>
        <v>-230154.467183747-8815084.53341025i</v>
      </c>
      <c r="Q1184" s="164" t="str">
        <f t="shared" si="345"/>
        <v>-0.0000106551273437348+0.0000176521555167656i</v>
      </c>
      <c r="R1184" s="164" t="str">
        <f t="shared" si="346"/>
        <v>280-0.0898061734144887i</v>
      </c>
      <c r="S1184" s="164" t="str">
        <f t="shared" si="347"/>
        <v>-296.360372267812i</v>
      </c>
      <c r="T1184" s="164" t="str">
        <f t="shared" si="356"/>
        <v>147.894221365173-139.777271145913i</v>
      </c>
      <c r="U1184" s="164" t="str">
        <f t="shared" si="348"/>
        <v>-0.262579818611794+0.248168523183343i</v>
      </c>
    </row>
    <row r="1185" spans="2:21" x14ac:dyDescent="0.2">
      <c r="B1185" s="164">
        <f t="shared" si="357"/>
        <v>6.7349999999998778</v>
      </c>
      <c r="C1185" s="164">
        <f t="shared" si="358"/>
        <v>5432503.3149228152</v>
      </c>
      <c r="D1185" s="164">
        <f t="shared" si="349"/>
        <v>5432.5033149228148</v>
      </c>
      <c r="E1185" s="164">
        <f t="shared" si="350"/>
        <v>-93.922322369636476</v>
      </c>
      <c r="F1185" s="164">
        <f t="shared" si="351"/>
        <v>-238.87371306828891</v>
      </c>
      <c r="G1185" s="164">
        <f t="shared" si="352"/>
        <v>-8.8901400477899113</v>
      </c>
      <c r="H1185" s="164">
        <f t="shared" si="353"/>
        <v>136.28705638060788</v>
      </c>
      <c r="I1185" s="164">
        <f t="shared" si="354"/>
        <v>-102.81246241742639</v>
      </c>
      <c r="J1185" s="164">
        <f t="shared" si="355"/>
        <v>-102.58665668768103</v>
      </c>
      <c r="K1185" s="164" t="str">
        <f t="shared" si="341"/>
        <v>1+1.57218555593883i</v>
      </c>
      <c r="L1185" s="164" t="str">
        <f t="shared" si="342"/>
        <v>1-0.529326749162283i</v>
      </c>
      <c r="M1185" s="164" t="str">
        <f t="shared" si="359"/>
        <v>1.832199869405+1.04285880677655i</v>
      </c>
      <c r="N1185" s="164" t="str">
        <f t="shared" si="343"/>
        <v>1+11733.6450082536i</v>
      </c>
      <c r="O1185" s="164" t="str">
        <f t="shared" si="344"/>
        <v>-777.691798258608+20.0055298026192i</v>
      </c>
      <c r="P1185" s="164" t="str">
        <f t="shared" si="360"/>
        <v>-235515.47670423-9125139.48106708i</v>
      </c>
      <c r="Q1185" s="164" t="str">
        <f t="shared" si="345"/>
        <v>-0.0000104066838832732+0.0000172334755681418i</v>
      </c>
      <c r="R1185" s="164" t="str">
        <f t="shared" si="346"/>
        <v>280-0.0887781706481899i</v>
      </c>
      <c r="S1185" s="164" t="str">
        <f t="shared" si="347"/>
        <v>-292.967963139028i</v>
      </c>
      <c r="T1185" s="164" t="str">
        <f t="shared" si="356"/>
        <v>146.287643057242-139.858748966784i</v>
      </c>
      <c r="U1185" s="164" t="str">
        <f t="shared" si="348"/>
        <v>-0.259727408038966+0.248313183544159i</v>
      </c>
    </row>
    <row r="1186" spans="2:21" x14ac:dyDescent="0.2">
      <c r="B1186" s="164">
        <f t="shared" si="357"/>
        <v>6.7399999999998776</v>
      </c>
      <c r="C1186" s="164">
        <f t="shared" si="358"/>
        <v>5495408.7385747004</v>
      </c>
      <c r="D1186" s="164">
        <f t="shared" si="349"/>
        <v>5495.4087385747007</v>
      </c>
      <c r="E1186" s="164">
        <f t="shared" si="350"/>
        <v>-94.1289954274081</v>
      </c>
      <c r="F1186" s="164">
        <f t="shared" si="351"/>
        <v>-238.86631393852474</v>
      </c>
      <c r="G1186" s="164">
        <f t="shared" si="352"/>
        <v>-8.93815012231628</v>
      </c>
      <c r="H1186" s="164">
        <f t="shared" si="353"/>
        <v>135.95770644255654</v>
      </c>
      <c r="I1186" s="164">
        <f t="shared" si="354"/>
        <v>-103.06714554972439</v>
      </c>
      <c r="J1186" s="164">
        <f t="shared" si="355"/>
        <v>-102.9086074959682</v>
      </c>
      <c r="K1186" s="164" t="str">
        <f t="shared" si="341"/>
        <v>1+1.5903906066719i</v>
      </c>
      <c r="L1186" s="164" t="str">
        <f t="shared" si="342"/>
        <v>1-0.535456064042747i</v>
      </c>
      <c r="M1186" s="164" t="str">
        <f t="shared" si="359"/>
        <v>1.85158429453909+1.05493454262915i</v>
      </c>
      <c r="N1186" s="164" t="str">
        <f t="shared" si="343"/>
        <v>1+11869.5142139286i</v>
      </c>
      <c r="O1186" s="164" t="str">
        <f t="shared" si="344"/>
        <v>-795.829860304531+20.2371829199136i</v>
      </c>
      <c r="P1186" s="164" t="str">
        <f t="shared" si="360"/>
        <v>-241001.360178092-9446093.60157052i</v>
      </c>
      <c r="Q1186" s="164" t="str">
        <f t="shared" si="345"/>
        <v>-0.0000101641618488333+0.0000168269478035503i</v>
      </c>
      <c r="R1186" s="164" t="str">
        <f t="shared" si="346"/>
        <v>280-0.0877619353322506i</v>
      </c>
      <c r="S1186" s="164" t="str">
        <f t="shared" si="347"/>
        <v>-289.614386596426i</v>
      </c>
      <c r="T1186" s="164" t="str">
        <f t="shared" si="356"/>
        <v>144.6793790972-139.921790265356i</v>
      </c>
      <c r="U1186" s="164" t="str">
        <f t="shared" si="348"/>
        <v>-0.256872004663435+0.248425110653895i</v>
      </c>
    </row>
    <row r="1187" spans="2:21" x14ac:dyDescent="0.2">
      <c r="B1187" s="164">
        <f t="shared" si="357"/>
        <v>6.7449999999998775</v>
      </c>
      <c r="C1187" s="164">
        <f t="shared" si="358"/>
        <v>5559042.572702473</v>
      </c>
      <c r="D1187" s="164">
        <f t="shared" si="349"/>
        <v>5559.0425727024731</v>
      </c>
      <c r="E1187" s="164">
        <f t="shared" si="350"/>
        <v>-94.3347978870502</v>
      </c>
      <c r="F1187" s="164">
        <f t="shared" si="351"/>
        <v>-238.86195420439014</v>
      </c>
      <c r="G1187" s="164">
        <f t="shared" si="352"/>
        <v>-8.9867351628050667</v>
      </c>
      <c r="H1187" s="164">
        <f t="shared" si="353"/>
        <v>135.62822490931768</v>
      </c>
      <c r="I1187" s="164">
        <f t="shared" si="354"/>
        <v>-103.32153304985526</v>
      </c>
      <c r="J1187" s="164">
        <f t="shared" si="355"/>
        <v>-103.23372929507246</v>
      </c>
      <c r="K1187" s="164" t="str">
        <f t="shared" si="341"/>
        <v>1+1.60880646195723i</v>
      </c>
      <c r="L1187" s="164" t="str">
        <f t="shared" si="342"/>
        <v>1-0.541656353044515i</v>
      </c>
      <c r="M1187" s="164" t="str">
        <f t="shared" si="359"/>
        <v>1.8714202409382+1.06715010891272i</v>
      </c>
      <c r="N1187" s="164" t="str">
        <f t="shared" si="343"/>
        <v>1+12006.956710856i</v>
      </c>
      <c r="O1187" s="164" t="str">
        <f t="shared" si="344"/>
        <v>-814.390412089679+20.471518453884i</v>
      </c>
      <c r="P1187" s="164" t="str">
        <f t="shared" si="360"/>
        <v>-246615.026293365-9778329.9521785i</v>
      </c>
      <c r="Q1187" s="164" t="str">
        <f t="shared" si="345"/>
        <v>-9.92741444116132E-06+0.0000164321829520598i</v>
      </c>
      <c r="R1187" s="164" t="str">
        <f t="shared" si="346"/>
        <v>280-0.0867573327657783i</v>
      </c>
      <c r="S1187" s="164" t="str">
        <f t="shared" si="347"/>
        <v>-286.299198127068i</v>
      </c>
      <c r="T1187" s="164" t="str">
        <f t="shared" si="356"/>
        <v>143.069853750516-139.966352541924i</v>
      </c>
      <c r="U1187" s="164" t="str">
        <f t="shared" si="348"/>
        <v>-0.254014361750262+0.248504229056157i</v>
      </c>
    </row>
    <row r="1188" spans="2:21" x14ac:dyDescent="0.2">
      <c r="B1188" s="164">
        <f t="shared" si="357"/>
        <v>6.7499999999998774</v>
      </c>
      <c r="C1188" s="164">
        <f t="shared" si="358"/>
        <v>5623413.2519019097</v>
      </c>
      <c r="D1188" s="164">
        <f t="shared" si="349"/>
        <v>5623.4132519019095</v>
      </c>
      <c r="E1188" s="164">
        <f t="shared" si="350"/>
        <v>-94.539729452765187</v>
      </c>
      <c r="F1188" s="164">
        <f t="shared" si="351"/>
        <v>-238.86064597405993</v>
      </c>
      <c r="G1188" s="164">
        <f t="shared" si="352"/>
        <v>-9.0358955440166238</v>
      </c>
      <c r="H1188" s="164">
        <f t="shared" si="353"/>
        <v>135.29865543396718</v>
      </c>
      <c r="I1188" s="164">
        <f t="shared" si="354"/>
        <v>-103.57562499678181</v>
      </c>
      <c r="J1188" s="164">
        <f t="shared" si="355"/>
        <v>-103.56199054009275</v>
      </c>
      <c r="K1188" s="164" t="str">
        <f t="shared" si="341"/>
        <v>1+1.62743556279649i</v>
      </c>
      <c r="L1188" s="164" t="str">
        <f t="shared" si="342"/>
        <v>1-0.547928438009178i</v>
      </c>
      <c r="M1188" s="164" t="str">
        <f t="shared" si="359"/>
        <v>1.89171822588367+1.07950712478731i</v>
      </c>
      <c r="N1188" s="164" t="str">
        <f t="shared" si="343"/>
        <v>1+12145.9907168899i</v>
      </c>
      <c r="O1188" s="164" t="str">
        <f t="shared" si="344"/>
        <v>-833.383294664286+20.7085674654514i</v>
      </c>
      <c r="P1188" s="164" t="str">
        <f t="shared" si="360"/>
        <v>-252359.451490125-10122245.0520361i</v>
      </c>
      <c r="Q1188" s="164" t="str">
        <f t="shared" si="345"/>
        <v>-9.69629874528154E-06+0.0000160488047091572i</v>
      </c>
      <c r="R1188" s="164" t="str">
        <f t="shared" si="346"/>
        <v>280-0.0857642297897919i</v>
      </c>
      <c r="S1188" s="164" t="str">
        <f t="shared" si="347"/>
        <v>-283.021958306313i</v>
      </c>
      <c r="T1188" s="164" t="str">
        <f t="shared" si="356"/>
        <v>141.459492617499-139.992405498982i</v>
      </c>
      <c r="U1188" s="164" t="str">
        <f t="shared" si="348"/>
        <v>-0.251155234934462+0.248550484959027i</v>
      </c>
    </row>
    <row r="1189" spans="2:21" x14ac:dyDescent="0.2">
      <c r="B1189" s="164">
        <f t="shared" si="357"/>
        <v>6.7549999999998773</v>
      </c>
      <c r="C1189" s="164">
        <f t="shared" si="358"/>
        <v>5688529.3084368147</v>
      </c>
      <c r="D1189" s="164">
        <f t="shared" si="349"/>
        <v>5688.529308436815</v>
      </c>
      <c r="E1189" s="164">
        <f t="shared" si="350"/>
        <v>-94.743789888323278</v>
      </c>
      <c r="F1189" s="164">
        <f t="shared" si="351"/>
        <v>-238.86239982537489</v>
      </c>
      <c r="G1189" s="164">
        <f t="shared" si="352"/>
        <v>-9.085631488447433</v>
      </c>
      <c r="H1189" s="164">
        <f t="shared" si="353"/>
        <v>134.96904172594495</v>
      </c>
      <c r="I1189" s="164">
        <f t="shared" si="354"/>
        <v>-103.82942137677071</v>
      </c>
      <c r="J1189" s="164">
        <f t="shared" si="355"/>
        <v>-103.89335809942995</v>
      </c>
      <c r="K1189" s="164" t="str">
        <f t="shared" si="341"/>
        <v>1+1.64628037845682i</v>
      </c>
      <c r="L1189" s="164" t="str">
        <f t="shared" si="342"/>
        <v>1-0.554273150294802i</v>
      </c>
      <c r="M1189" s="164" t="str">
        <f t="shared" si="359"/>
        <v>1.91248901163578+1.09200722816202i</v>
      </c>
      <c r="N1189" s="164" t="str">
        <f t="shared" si="343"/>
        <v>1+12286.6346608373i</v>
      </c>
      <c r="O1189" s="164" t="str">
        <f t="shared" si="344"/>
        <v>-852.818578306089+20.9483613752056i</v>
      </c>
      <c r="P1189" s="164" t="str">
        <f t="shared" si="360"/>
        <v>-258237.681538653-10478249.3552602i</v>
      </c>
      <c r="Q1189" s="164" t="str">
        <f t="shared" si="345"/>
        <v>-9.47067561751201E-06+0.0000156764492984199i</v>
      </c>
      <c r="R1189" s="164" t="str">
        <f t="shared" si="346"/>
        <v>280-0.0847824947695678i</v>
      </c>
      <c r="S1189" s="164" t="str">
        <f t="shared" si="347"/>
        <v>-279.782232739574i</v>
      </c>
      <c r="T1189" s="164" t="str">
        <f t="shared" si="356"/>
        <v>139.848722183778-139.999931089892i</v>
      </c>
      <c r="U1189" s="164" t="str">
        <f t="shared" si="348"/>
        <v>-0.248295381422895+0.248563846321478i</v>
      </c>
    </row>
    <row r="1190" spans="2:21" x14ac:dyDescent="0.2">
      <c r="B1190" s="164">
        <f t="shared" si="357"/>
        <v>6.7599999999998772</v>
      </c>
      <c r="C1190" s="164">
        <f t="shared" si="358"/>
        <v>5754399.3733699508</v>
      </c>
      <c r="D1190" s="164">
        <f t="shared" si="349"/>
        <v>5754.3993733699508</v>
      </c>
      <c r="E1190" s="164">
        <f t="shared" si="350"/>
        <v>-94.946979016601816</v>
      </c>
      <c r="F1190" s="164">
        <f t="shared" si="351"/>
        <v>-238.86722479870588</v>
      </c>
      <c r="G1190" s="164">
        <f t="shared" si="352"/>
        <v>-9.1359430660942103</v>
      </c>
      <c r="H1190" s="164">
        <f t="shared" si="353"/>
        <v>134.63942752214555</v>
      </c>
      <c r="I1190" s="164">
        <f t="shared" si="354"/>
        <v>-104.08292208269603</v>
      </c>
      <c r="J1190" s="164">
        <f t="shared" si="355"/>
        <v>-104.22779727656032</v>
      </c>
      <c r="K1190" s="164" t="str">
        <f t="shared" ref="K1190:K1253" si="361">COMPLEX(1,2*PI()*C1190*esr*Cout)</f>
        <v>1+1.66534340679813i</v>
      </c>
      <c r="L1190" s="164" t="str">
        <f t="shared" ref="L1190:L1253" si="362">COMPLEX(1,-2*PI()*C1190*(1-Dmax)^2*Lout*10^-6/Req)</f>
        <v>1-0.560691330886131i</v>
      </c>
      <c r="M1190" s="164" t="str">
        <f t="shared" si="359"/>
        <v>1.93374361114009+1.104652075912i</v>
      </c>
      <c r="N1190" s="164" t="str">
        <f t="shared" ref="N1190:N1253" si="363">COMPLEX(1,2*PI()*C1190*(Rd+Rs+esr)*Req*Cout/(Req+Rd+Rs))</f>
        <v>1+12428.9071849005i</v>
      </c>
      <c r="O1190" s="164" t="str">
        <f t="shared" ref="O1190:O1253" si="364">IMSUM(COMPLEX(1,2*PI()*C1190/(Qd*ws)),IMPRODUCT(COMPLEX(0,2*PI()*C1190/ws),COMPLEX(0,2*PI()*C1190/ws)))</f>
        <v>-872.706567859738+21.1909319675696i</v>
      </c>
      <c r="P1190" s="164" t="str">
        <f t="shared" si="360"/>
        <v>-264252.833154323-10846767.7406498i</v>
      </c>
      <c r="Q1190" s="164" t="str">
        <f t="shared" ref="Q1190:Q1253" si="365">IMPRODUCT(Ap,IMDIV(M1190,P1190))</f>
        <v>-9.25040957616421E-06+0.000015314765048101i</v>
      </c>
      <c r="R1190" s="164" t="str">
        <f t="shared" ref="R1190:R1253" si="366">IMSUM(Rz*10^3,IMDIV(1,COMPLEX(0,(2*PI()*C1190*Cz*10^-9))))</f>
        <v>280-0.0838119975771918i</v>
      </c>
      <c r="S1190" s="164" t="str">
        <f t="shared" ref="S1190:S1253" si="367">IMDIV(1,COMPLEX(0,(2*PI()*C1190*Cp*10^-12)))</f>
        <v>-276.579592004733i</v>
      </c>
      <c r="T1190" s="164" t="str">
        <f t="shared" si="356"/>
        <v>138.237969368793-139.988923547813i</v>
      </c>
      <c r="U1190" s="164" t="str">
        <f t="shared" ref="U1190:U1253" si="368">IMPRODUCT(-Rs*g/(Rs+Rd),T1190)</f>
        <v>-0.245435559192634+0.248544302904732i</v>
      </c>
    </row>
    <row r="1191" spans="2:21" x14ac:dyDescent="0.2">
      <c r="B1191" s="164">
        <f t="shared" si="357"/>
        <v>6.7649999999998771</v>
      </c>
      <c r="C1191" s="164">
        <f t="shared" si="358"/>
        <v>5821032.1777070761</v>
      </c>
      <c r="D1191" s="164">
        <f t="shared" ref="D1191:D1254" si="369">C1191/1000</f>
        <v>5821.0321777070758</v>
      </c>
      <c r="E1191" s="164">
        <f t="shared" ref="E1191:E1254" si="370">20*LOG(IMABS(Q1191))</f>
        <v>-95.1492967192126</v>
      </c>
      <c r="F1191" s="164">
        <f t="shared" ref="F1191:F1254" si="371">IF(180/PI()*IMARGUMENT(Q1191)&gt;0,180/PI()*IMARGUMENT(Q1191)-360,180/PI()*IMARGUMENT(Q1191))</f>
        <v>-238.87512839116596</v>
      </c>
      <c r="G1191" s="164">
        <f t="shared" ref="G1191:G1254" si="372">20*LOG(IMABS(U1191))</f>
        <v>-9.1868301943796311</v>
      </c>
      <c r="H1191" s="164">
        <f t="shared" ref="H1191:H1254" si="373">180/PI()*IMARGUMENT(U1191)</f>
        <v>134.309856557964</v>
      </c>
      <c r="I1191" s="164">
        <f t="shared" ref="I1191:I1254" si="374">E1191+G1191</f>
        <v>-104.33612691359224</v>
      </c>
      <c r="J1191" s="164">
        <f t="shared" ref="J1191:J1254" si="375">F1191+H1191</f>
        <v>-104.56527183320196</v>
      </c>
      <c r="K1191" s="164" t="str">
        <f t="shared" si="361"/>
        <v>1+1.68462717460417i</v>
      </c>
      <c r="L1191" s="164" t="str">
        <f t="shared" si="362"/>
        <v>1-0.567183830506048i</v>
      </c>
      <c r="M1191" s="164" t="str">
        <f t="shared" si="359"/>
        <v>1.95549329386657+1.11744334409812i</v>
      </c>
      <c r="N1191" s="164" t="str">
        <f t="shared" si="363"/>
        <v>1+12572.8271471486i</v>
      </c>
      <c r="O1191" s="164" t="str">
        <f t="shared" si="364"/>
        <v>-893.057808200539+21.4363113950127i</v>
      </c>
      <c r="P1191" s="164" t="str">
        <f t="shared" si="360"/>
        <v>-270408.095650147-11228240.0186054i</v>
      </c>
      <c r="Q1191" s="164" t="str">
        <f t="shared" si="365"/>
        <v>-9.03536869579799E-06+0.0000149634119821201i</v>
      </c>
      <c r="R1191" s="164" t="str">
        <f t="shared" si="366"/>
        <v>280-0.0828526095743127i</v>
      </c>
      <c r="S1191" s="164" t="str">
        <f t="shared" si="367"/>
        <v>-273.413611595233i</v>
      </c>
      <c r="T1191" s="164" t="str">
        <f t="shared" ref="T1191:T1254" si="376">IMDIV(IMPRODUCT(R1191,S1191),IMSUM(R1191,S1191))</f>
        <v>136.627661073309-139.959389394795i</v>
      </c>
      <c r="U1191" s="164" t="str">
        <f t="shared" si="368"/>
        <v>-0.242576526187597+0.248491866288408i</v>
      </c>
    </row>
    <row r="1192" spans="2:21" x14ac:dyDescent="0.2">
      <c r="B1192" s="164">
        <f t="shared" ref="B1192:B1255" si="377">B1191+0.005</f>
        <v>6.769999999999877</v>
      </c>
      <c r="C1192" s="164">
        <f t="shared" ref="C1192:C1255" si="378">10^B1192</f>
        <v>5888436.5535542332</v>
      </c>
      <c r="D1192" s="164">
        <f t="shared" si="369"/>
        <v>5888.4365535542329</v>
      </c>
      <c r="E1192" s="164">
        <f t="shared" si="370"/>
        <v>-95.350742936220968</v>
      </c>
      <c r="F1192" s="164">
        <f t="shared" si="371"/>
        <v>-238.88611655218301</v>
      </c>
      <c r="G1192" s="164">
        <f t="shared" si="372"/>
        <v>-9.2382926382403188</v>
      </c>
      <c r="H1192" s="164">
        <f t="shared" si="373"/>
        <v>133.98037253834181</v>
      </c>
      <c r="I1192" s="164">
        <f t="shared" si="374"/>
        <v>-104.58903557446129</v>
      </c>
      <c r="J1192" s="164">
        <f t="shared" si="375"/>
        <v>-104.9057440138412</v>
      </c>
      <c r="K1192" s="164" t="str">
        <f t="shared" si="361"/>
        <v>1+1.70413423791749i</v>
      </c>
      <c r="L1192" s="164" t="str">
        <f t="shared" si="362"/>
        <v>1-0.573751509728347i</v>
      </c>
      <c r="M1192" s="164" t="str">
        <f t="shared" ref="M1192:M1255" si="379">IMPRODUCT(K1192,L1192)</f>
        <v>1.97774959178493+1.13038272818914i</v>
      </c>
      <c r="N1192" s="164" t="str">
        <f t="shared" si="363"/>
        <v>1+12718.4136240166i</v>
      </c>
      <c r="O1192" s="164" t="str">
        <f t="shared" si="364"/>
        <v>-913.883089825503+21.6845321823122i</v>
      </c>
      <c r="P1192" s="164" t="str">
        <f t="shared" ref="P1192:P1255" si="380">IMPRODUCT(N1192,O1192)</f>
        <v>-276706.732627771-11623121.4558629i</v>
      </c>
      <c r="Q1192" s="164" t="str">
        <f t="shared" si="365"/>
        <v>-8.82542450489865E-06+0.0000146220614249655i</v>
      </c>
      <c r="R1192" s="164" t="str">
        <f t="shared" si="366"/>
        <v>280-0.08190420359509i</v>
      </c>
      <c r="S1192" s="164" t="str">
        <f t="shared" si="367"/>
        <v>-270.283871863797i</v>
      </c>
      <c r="T1192" s="164" t="str">
        <f t="shared" si="376"/>
        <v>135.018223726962-139.911347431008i</v>
      </c>
      <c r="U1192" s="164" t="str">
        <f t="shared" si="368"/>
        <v>-0.239719039515232+0.248406569851397i</v>
      </c>
    </row>
    <row r="1193" spans="2:21" x14ac:dyDescent="0.2">
      <c r="B1193" s="164">
        <f t="shared" si="377"/>
        <v>6.7749999999998769</v>
      </c>
      <c r="C1193" s="164">
        <f t="shared" si="378"/>
        <v>5956621.4352884283</v>
      </c>
      <c r="D1193" s="164">
        <f t="shared" si="369"/>
        <v>5956.6214352884281</v>
      </c>
      <c r="E1193" s="164">
        <f t="shared" si="370"/>
        <v>-95.551317665958138</v>
      </c>
      <c r="F1193" s="164">
        <f t="shared" si="371"/>
        <v>-238.90019368044031</v>
      </c>
      <c r="G1193" s="164">
        <f t="shared" si="372"/>
        <v>-9.29033001037525</v>
      </c>
      <c r="H1193" s="164">
        <f t="shared" si="373"/>
        <v>133.65101910886446</v>
      </c>
      <c r="I1193" s="164">
        <f t="shared" si="374"/>
        <v>-104.84164767633339</v>
      </c>
      <c r="J1193" s="164">
        <f t="shared" si="375"/>
        <v>-105.24917457157585</v>
      </c>
      <c r="K1193" s="164" t="str">
        <f t="shared" si="361"/>
        <v>1+1.72386718237818i</v>
      </c>
      <c r="L1193" s="164" t="str">
        <f t="shared" si="362"/>
        <v>1-0.580395239091794i</v>
      </c>
      <c r="M1193" s="164" t="str">
        <f t="shared" si="379"/>
        <v>2.00052430547888+1.14347194328639i</v>
      </c>
      <c r="N1193" s="164" t="str">
        <f t="shared" si="363"/>
        <v>1+12865.6859128344i</v>
      </c>
      <c r="O1193" s="164" t="str">
        <f t="shared" si="364"/>
        <v>-935.193454574602+21.9356272308646i</v>
      </c>
      <c r="P1193" s="164" t="str">
        <f t="shared" si="380"/>
        <v>-283152.083707896-12031883.3186682i</v>
      </c>
      <c r="Q1193" s="164" t="str">
        <f t="shared" si="365"/>
        <v>-8.62045188685141E-06+0.0000142903956200324i</v>
      </c>
      <c r="R1193" s="164" t="str">
        <f t="shared" si="366"/>
        <v>280-0.0809666539293385i</v>
      </c>
      <c r="S1193" s="164" t="str">
        <f t="shared" si="367"/>
        <v>-267.189957966817i</v>
      </c>
      <c r="T1193" s="164" t="str">
        <f t="shared" si="376"/>
        <v>133.410082836889-139.844828704154i</v>
      </c>
      <c r="U1193" s="164" t="str">
        <f t="shared" si="368"/>
        <v>-0.236863854645128+0.248288468717557i</v>
      </c>
    </row>
    <row r="1194" spans="2:21" x14ac:dyDescent="0.2">
      <c r="B1194" s="164">
        <f t="shared" si="377"/>
        <v>6.7799999999998768</v>
      </c>
      <c r="C1194" s="164">
        <f t="shared" si="378"/>
        <v>6025595.8607418817</v>
      </c>
      <c r="D1194" s="164">
        <f t="shared" si="369"/>
        <v>6025.5958607418816</v>
      </c>
      <c r="E1194" s="164">
        <f t="shared" si="370"/>
        <v>-95.75102096492563</v>
      </c>
      <c r="F1194" s="164">
        <f t="shared" si="371"/>
        <v>-238.91736262218132</v>
      </c>
      <c r="G1194" s="164">
        <f t="shared" si="372"/>
        <v>-9.3429417716563492</v>
      </c>
      <c r="H1194" s="164">
        <f t="shared" si="373"/>
        <v>133.32183982695167</v>
      </c>
      <c r="I1194" s="164">
        <f t="shared" si="374"/>
        <v>-105.09396273658197</v>
      </c>
      <c r="J1194" s="164">
        <f t="shared" si="375"/>
        <v>-105.59552279522964</v>
      </c>
      <c r="K1194" s="164" t="str">
        <f t="shared" si="361"/>
        <v>1+1.74382862356667i</v>
      </c>
      <c r="L1194" s="164" t="str">
        <f t="shared" si="362"/>
        <v>1-0.587115899215521i</v>
      </c>
      <c r="M1194" s="164" t="str">
        <f t="shared" si="379"/>
        <v>2.02382951040311+1.15671272435115i</v>
      </c>
      <c r="N1194" s="164" t="str">
        <f t="shared" si="363"/>
        <v>1+13014.6635343843i</v>
      </c>
      <c r="O1194" s="164" t="str">
        <f t="shared" si="364"/>
        <v>-957.000201485298+22.1896298230466i</v>
      </c>
      <c r="P1194" s="164" t="str">
        <f t="shared" si="380"/>
        <v>-289747.566300976-12455013.4350393i</v>
      </c>
      <c r="Q1194" s="164" t="str">
        <f t="shared" si="365"/>
        <v>-8.42032898409818E-06+0.0000139681073609413i</v>
      </c>
      <c r="R1194" s="164" t="str">
        <f t="shared" si="366"/>
        <v>280-0.080039836305865i</v>
      </c>
      <c r="S1194" s="164" t="str">
        <f t="shared" si="367"/>
        <v>-264.131459809354i</v>
      </c>
      <c r="T1194" s="164" t="str">
        <f t="shared" si="376"/>
        <v>131.803662538404-139.759876459132i</v>
      </c>
      <c r="U1194" s="164" t="str">
        <f t="shared" si="368"/>
        <v>-0.234011724611265+0.248137639666343i</v>
      </c>
    </row>
    <row r="1195" spans="2:21" x14ac:dyDescent="0.2">
      <c r="B1195" s="164">
        <f t="shared" si="377"/>
        <v>6.7849999999998767</v>
      </c>
      <c r="C1195" s="164">
        <f t="shared" si="378"/>
        <v>6095368.9723999649</v>
      </c>
      <c r="D1195" s="164">
        <f t="shared" si="369"/>
        <v>6095.3689723999651</v>
      </c>
      <c r="E1195" s="164">
        <f t="shared" si="370"/>
        <v>-95.949852947795705</v>
      </c>
      <c r="F1195" s="164">
        <f t="shared" si="371"/>
        <v>-238.93762467088743</v>
      </c>
      <c r="G1195" s="164">
        <f t="shared" si="372"/>
        <v>-9.3961272316982445</v>
      </c>
      <c r="H1195" s="164">
        <f t="shared" si="373"/>
        <v>132.99287813318992</v>
      </c>
      <c r="I1195" s="164">
        <f t="shared" si="374"/>
        <v>-105.34598017949395</v>
      </c>
      <c r="J1195" s="164">
        <f t="shared" si="375"/>
        <v>-105.94474653769751</v>
      </c>
      <c r="K1195" s="164" t="str">
        <f t="shared" si="361"/>
        <v>1+1.76402120735036i</v>
      </c>
      <c r="L1195" s="164" t="str">
        <f t="shared" si="362"/>
        <v>1-0.593914380915745i</v>
      </c>
      <c r="M1195" s="164" t="str">
        <f t="shared" si="379"/>
        <v>2.04767756328573+1.17010682643462i</v>
      </c>
      <c r="N1195" s="164" t="str">
        <f t="shared" si="363"/>
        <v>1+13165.3662354886i</v>
      </c>
      <c r="O1195" s="164" t="str">
        <f t="shared" si="364"/>
        <v>-979.314892783451+22.4465736266266i</v>
      </c>
      <c r="P1195" s="164" t="str">
        <f t="shared" si="380"/>
        <v>-296496.677419182-12893016.7767888i</v>
      </c>
      <c r="Q1195" s="164" t="str">
        <f t="shared" si="365"/>
        <v>-8.22493710535696E-06+0.0000136548996353881i</v>
      </c>
      <c r="R1195" s="164" t="str">
        <f t="shared" si="366"/>
        <v>280-0.0791236278759976i</v>
      </c>
      <c r="S1195" s="164" t="str">
        <f t="shared" si="367"/>
        <v>-261.107971990792i</v>
      </c>
      <c r="T1195" s="164" t="str">
        <f t="shared" si="376"/>
        <v>130.199385148778-139.656546068129i</v>
      </c>
      <c r="U1195" s="164" t="str">
        <f t="shared" si="368"/>
        <v>-0.231163399219762+0.247954181008688i</v>
      </c>
    </row>
    <row r="1196" spans="2:21" x14ac:dyDescent="0.2">
      <c r="B1196" s="164">
        <f t="shared" si="377"/>
        <v>6.7899999999998766</v>
      </c>
      <c r="C1196" s="164">
        <f t="shared" si="378"/>
        <v>6165950.0186130749</v>
      </c>
      <c r="D1196" s="164">
        <f t="shared" si="369"/>
        <v>6165.9500186130745</v>
      </c>
      <c r="E1196" s="164">
        <f t="shared" si="370"/>
        <v>-96.1478137875052</v>
      </c>
      <c r="F1196" s="164">
        <f t="shared" si="371"/>
        <v>-238.96097956832699</v>
      </c>
      <c r="G1196" s="164">
        <f t="shared" si="372"/>
        <v>-9.4498855495872682</v>
      </c>
      <c r="H1196" s="164">
        <f t="shared" si="373"/>
        <v>132.66417732285524</v>
      </c>
      <c r="I1196" s="164">
        <f t="shared" si="374"/>
        <v>-105.59769933709246</v>
      </c>
      <c r="J1196" s="164">
        <f t="shared" si="375"/>
        <v>-106.29680224547175</v>
      </c>
      <c r="K1196" s="164" t="str">
        <f t="shared" si="361"/>
        <v>1+1.78444761023436i</v>
      </c>
      <c r="L1196" s="164" t="str">
        <f t="shared" si="362"/>
        <v>1-0.600791585323855i</v>
      </c>
      <c r="M1196" s="164" t="str">
        <f t="shared" si="379"/>
        <v>2.07208110868007+1.18365602491051i</v>
      </c>
      <c r="N1196" s="164" t="str">
        <f t="shared" si="363"/>
        <v>1+13317.8139916273i</v>
      </c>
      <c r="O1196" s="164" t="str">
        <f t="shared" si="364"/>
        <v>-1002.14936001377+22.7064926992276i</v>
      </c>
      <c r="P1196" s="164" t="str">
        <f t="shared" si="380"/>
        <v>-303402.99553057-13346416.061999i</v>
      </c>
      <c r="Q1196" s="164" t="str">
        <f t="shared" si="365"/>
        <v>-8.03416063579752E-06+0.0000133504852811028i</v>
      </c>
      <c r="R1196" s="164" t="str">
        <f t="shared" si="366"/>
        <v>280-0.0782179071973016i</v>
      </c>
      <c r="S1196" s="164" t="str">
        <f t="shared" si="367"/>
        <v>-258.119093751095i</v>
      </c>
      <c r="T1196" s="164" t="str">
        <f t="shared" si="376"/>
        <v>128.597670725087-139.534904941324i</v>
      </c>
      <c r="U1196" s="164" t="str">
        <f t="shared" si="368"/>
        <v>-0.228319624263861+0.247738212428459i</v>
      </c>
    </row>
    <row r="1197" spans="2:21" x14ac:dyDescent="0.2">
      <c r="B1197" s="164">
        <f t="shared" si="377"/>
        <v>6.7949999999998765</v>
      </c>
      <c r="C1197" s="164">
        <f t="shared" si="378"/>
        <v>6237348.3548224252</v>
      </c>
      <c r="D1197" s="164">
        <f t="shared" si="369"/>
        <v>6237.3483548224249</v>
      </c>
      <c r="E1197" s="164">
        <f t="shared" si="370"/>
        <v>-96.344903715443877</v>
      </c>
      <c r="F1197" s="164">
        <f t="shared" si="371"/>
        <v>-238.98742550697273</v>
      </c>
      <c r="G1197" s="164">
        <f t="shared" si="372"/>
        <v>-9.5042157347671665</v>
      </c>
      <c r="H1197" s="164">
        <f t="shared" si="373"/>
        <v>132.33578051766347</v>
      </c>
      <c r="I1197" s="164">
        <f t="shared" si="374"/>
        <v>-105.84911945021105</v>
      </c>
      <c r="J1197" s="164">
        <f t="shared" si="375"/>
        <v>-106.65164498930926</v>
      </c>
      <c r="K1197" s="164" t="str">
        <f t="shared" si="361"/>
        <v>1+1.80511053971625i</v>
      </c>
      <c r="L1197" s="164" t="str">
        <f t="shared" si="362"/>
        <v>1-0.607748424005844i</v>
      </c>
      <c r="M1197" s="164" t="str">
        <f t="shared" si="379"/>
        <v>2.09705308566889+1.19736211571041i</v>
      </c>
      <c r="N1197" s="164" t="str">
        <f t="shared" si="363"/>
        <v>1+13472.0270095852i</v>
      </c>
      <c r="O1197" s="164" t="str">
        <f t="shared" si="364"/>
        <v>-1025.51571031301+22.969421492841i</v>
      </c>
      <c r="P1197" s="164" t="str">
        <f t="shared" si="380"/>
        <v>-310470.182456414-13815752.3786693i</v>
      </c>
      <c r="Q1197" s="164" t="str">
        <f t="shared" si="365"/>
        <v>-7.84788695006673E-06+0.0000130545866535006i</v>
      </c>
      <c r="R1197" s="164" t="str">
        <f t="shared" si="366"/>
        <v>280-0.0773225542174819i</v>
      </c>
      <c r="S1197" s="164" t="str">
        <f t="shared" si="367"/>
        <v>-255.16442891769i</v>
      </c>
      <c r="T1197" s="164" t="str">
        <f t="shared" si="376"/>
        <v>126.998936627112-139.395032418498i</v>
      </c>
      <c r="U1197" s="164" t="str">
        <f t="shared" si="368"/>
        <v>-0.225481140747874+0.247489874790022i</v>
      </c>
    </row>
    <row r="1198" spans="2:21" x14ac:dyDescent="0.2">
      <c r="B1198" s="164">
        <f t="shared" si="377"/>
        <v>6.7999999999998764</v>
      </c>
      <c r="C1198" s="164">
        <f t="shared" si="378"/>
        <v>6309573.4448001441</v>
      </c>
      <c r="D1198" s="164">
        <f t="shared" si="369"/>
        <v>6309.573444800144</v>
      </c>
      <c r="E1198" s="164">
        <f t="shared" si="370"/>
        <v>-96.54112302173688</v>
      </c>
      <c r="F1198" s="164">
        <f t="shared" si="371"/>
        <v>-239.01695913379098</v>
      </c>
      <c r="G1198" s="164">
        <f t="shared" si="372"/>
        <v>-9.5591166480807264</v>
      </c>
      <c r="H1198" s="164">
        <f t="shared" si="373"/>
        <v>132.00773063780437</v>
      </c>
      <c r="I1198" s="164">
        <f t="shared" si="374"/>
        <v>-106.10023966981761</v>
      </c>
      <c r="J1198" s="164">
        <f t="shared" si="375"/>
        <v>-107.0092284959866</v>
      </c>
      <c r="K1198" s="164" t="str">
        <f t="shared" si="361"/>
        <v>1+1.82601273464496i</v>
      </c>
      <c r="L1198" s="164" t="str">
        <f t="shared" si="362"/>
        <v>1-0.614785819083145i</v>
      </c>
      <c r="M1198" s="164" t="str">
        <f t="shared" si="379"/>
        <v>2.12260673472496+1.21122691556181i</v>
      </c>
      <c r="N1198" s="164" t="str">
        <f t="shared" si="363"/>
        <v>1+13628.0257301308i</v>
      </c>
      <c r="O1198" s="164" t="str">
        <f t="shared" si="364"/>
        <v>-1049.42633282941+23.2353948583937i</v>
      </c>
      <c r="P1198" s="164" t="str">
        <f t="shared" si="380"/>
        <v>-317701.985312768-14301585.8302811i</v>
      </c>
      <c r="Q1198" s="164" t="str">
        <f t="shared" si="365"/>
        <v>-7.66600632806094E-06+0.000012766935304627i</v>
      </c>
      <c r="R1198" s="164" t="str">
        <f t="shared" si="366"/>
        <v>280-0.0764374502584703i</v>
      </c>
      <c r="S1198" s="164" t="str">
        <f t="shared" si="367"/>
        <v>-252.243585852952i</v>
      </c>
      <c r="T1198" s="164" t="str">
        <f t="shared" si="376"/>
        <v>125.403597086258-139.237019641841i</v>
      </c>
      <c r="U1198" s="164" t="str">
        <f t="shared" si="368"/>
        <v>-0.222648684121815+0.247209329912406i</v>
      </c>
    </row>
    <row r="1199" spans="2:21" x14ac:dyDescent="0.2">
      <c r="B1199" s="164">
        <f t="shared" si="377"/>
        <v>6.8049999999998763</v>
      </c>
      <c r="C1199" s="164">
        <f t="shared" si="378"/>
        <v>6382634.8619036777</v>
      </c>
      <c r="D1199" s="164">
        <f t="shared" si="369"/>
        <v>6382.634861903678</v>
      </c>
      <c r="E1199" s="164">
        <f t="shared" si="370"/>
        <v>-96.736472055619458</v>
      </c>
      <c r="F1199" s="164">
        <f t="shared" si="371"/>
        <v>-239.0495755553932</v>
      </c>
      <c r="G1199" s="164">
        <f t="shared" si="372"/>
        <v>-9.6145870029631411</v>
      </c>
      <c r="H1199" s="164">
        <f t="shared" si="373"/>
        <v>131.68007037429274</v>
      </c>
      <c r="I1199" s="164">
        <f t="shared" si="374"/>
        <v>-106.35105905858259</v>
      </c>
      <c r="J1199" s="164">
        <f t="shared" si="375"/>
        <v>-107.36950518110046</v>
      </c>
      <c r="K1199" s="164" t="str">
        <f t="shared" si="361"/>
        <v>1+1.84715696558377i</v>
      </c>
      <c r="L1199" s="164" t="str">
        <f t="shared" si="362"/>
        <v>1-0.621904703354853i</v>
      </c>
      <c r="M1199" s="164" t="str">
        <f t="shared" si="379"/>
        <v>2.14875560473123+1.22525226222892i</v>
      </c>
      <c r="N1199" s="164" t="str">
        <f t="shared" si="363"/>
        <v>1+13785.8308307256i</v>
      </c>
      <c r="O1199" s="164" t="str">
        <f t="shared" si="364"/>
        <v>-1073.8939052915+23.5044480503671i</v>
      </c>
      <c r="P1199" s="164" t="str">
        <f t="shared" si="380"/>
        <v>-325102.23849723-14804496.2040478i</v>
      </c>
      <c r="Q1199" s="164" t="str">
        <f t="shared" si="365"/>
        <v>-0.0000074884118733498+0.0000124872716730116i</v>
      </c>
      <c r="R1199" s="164" t="str">
        <f t="shared" si="366"/>
        <v>280-0.0755624780006966i</v>
      </c>
      <c r="S1199" s="164" t="str">
        <f t="shared" si="367"/>
        <v>-249.356177402299i</v>
      </c>
      <c r="T1199" s="164" t="str">
        <f t="shared" si="376"/>
        <v>123.812062781428-139.060969410368i</v>
      </c>
      <c r="U1199" s="164" t="str">
        <f t="shared" si="368"/>
        <v>-0.219822983528383+0.246896760310835i</v>
      </c>
    </row>
    <row r="1200" spans="2:21" x14ac:dyDescent="0.2">
      <c r="B1200" s="164">
        <f t="shared" si="377"/>
        <v>6.8099999999998762</v>
      </c>
      <c r="C1200" s="164">
        <f t="shared" si="378"/>
        <v>6456542.2903447244</v>
      </c>
      <c r="D1200" s="164">
        <f t="shared" si="369"/>
        <v>6456.5422903447243</v>
      </c>
      <c r="E1200" s="164">
        <f t="shared" si="370"/>
        <v>-96.9309512259033</v>
      </c>
      <c r="F1200" s="164">
        <f t="shared" si="371"/>
        <v>-239.08526834455034</v>
      </c>
      <c r="G1200" s="164">
        <f t="shared" si="372"/>
        <v>-9.6706253667865063</v>
      </c>
      <c r="H1200" s="164">
        <f t="shared" si="373"/>
        <v>131.35284216168657</v>
      </c>
      <c r="I1200" s="164">
        <f t="shared" si="374"/>
        <v>-106.60157659268981</v>
      </c>
      <c r="J1200" s="164">
        <f t="shared" si="375"/>
        <v>-107.73242618286378</v>
      </c>
      <c r="K1200" s="164" t="str">
        <f t="shared" si="361"/>
        <v>1+1.8685460351776i</v>
      </c>
      <c r="L1200" s="164" t="str">
        <f t="shared" si="362"/>
        <v>1-0.629106020421366i</v>
      </c>
      <c r="M1200" s="164" t="str">
        <f t="shared" si="379"/>
        <v>2.1755135601647+1.23944001475623i</v>
      </c>
      <c r="N1200" s="164" t="str">
        <f t="shared" si="363"/>
        <v>1+13945.4632282646i</v>
      </c>
      <c r="O1200" s="164" t="str">
        <f t="shared" si="364"/>
        <v>-1098.93140073008+23.7766167314705i</v>
      </c>
      <c r="P1200" s="164" t="str">
        <f t="shared" si="380"/>
        <v>-332674.865721993-15325083.6626499i</v>
      </c>
      <c r="Q1200" s="164" t="str">
        <f t="shared" si="365"/>
        <v>-7.31499943415608E-06+0.000012215344784058i</v>
      </c>
      <c r="R1200" s="164" t="str">
        <f t="shared" si="366"/>
        <v>280-0.0746975214675357i</v>
      </c>
      <c r="S1200" s="164" t="str">
        <f t="shared" si="367"/>
        <v>-246.501820842868i</v>
      </c>
      <c r="T1200" s="164" t="str">
        <f t="shared" si="376"/>
        <v>122.224740422751-138.866996016344i</v>
      </c>
      <c r="U1200" s="164" t="str">
        <f t="shared" si="368"/>
        <v>-0.217004761063891+0.246552368906302i</v>
      </c>
    </row>
    <row r="1201" spans="2:21" x14ac:dyDescent="0.2">
      <c r="B1201" s="164">
        <f t="shared" si="377"/>
        <v>6.814999999999876</v>
      </c>
      <c r="C1201" s="164">
        <f t="shared" si="378"/>
        <v>6531305.5264728712</v>
      </c>
      <c r="D1201" s="164">
        <f t="shared" si="369"/>
        <v>6531.305526472871</v>
      </c>
      <c r="E1201" s="164">
        <f t="shared" si="370"/>
        <v>-97.124561001532186</v>
      </c>
      <c r="F1201" s="164">
        <f t="shared" si="371"/>
        <v>-239.12402954805896</v>
      </c>
      <c r="G1201" s="164">
        <f t="shared" si="372"/>
        <v>-9.7272301623512192</v>
      </c>
      <c r="H1201" s="164">
        <f t="shared" si="373"/>
        <v>131.02608815120846</v>
      </c>
      <c r="I1201" s="164">
        <f t="shared" si="374"/>
        <v>-106.85179116388341</v>
      </c>
      <c r="J1201" s="164">
        <f t="shared" si="375"/>
        <v>-108.0979413968505</v>
      </c>
      <c r="K1201" s="164" t="str">
        <f t="shared" si="361"/>
        <v>1+1.89018277852446i</v>
      </c>
      <c r="L1201" s="164" t="str">
        <f t="shared" si="362"/>
        <v>1-0.636390724809462i</v>
      </c>
      <c r="M1201" s="164" t="str">
        <f t="shared" si="379"/>
        <v>2.20289478844754+1.253792053715i</v>
      </c>
      <c r="N1201" s="164" t="str">
        <f t="shared" si="363"/>
        <v>1+14106.9440818494i</v>
      </c>
      <c r="O1201" s="164" t="str">
        <f t="shared" si="364"/>
        <v>-1124.55209435665+24.0519369773677i</v>
      </c>
      <c r="P1201" s="164" t="str">
        <f t="shared" si="380"/>
        <v>-340423.882094249-15863969.4602789i</v>
      </c>
      <c r="Q1201" s="164" t="str">
        <f t="shared" si="365"/>
        <v>-7.14566752680299E-06+0.0000119509119606107i</v>
      </c>
      <c r="R1201" s="164" t="str">
        <f t="shared" si="366"/>
        <v>280-0.0738424660099355i</v>
      </c>
      <c r="S1201" s="164" t="str">
        <f t="shared" si="367"/>
        <v>-243.680137832787i</v>
      </c>
      <c r="T1201" s="164" t="str">
        <f t="shared" si="376"/>
        <v>120.642032344051-138.655225064221i</v>
      </c>
      <c r="U1201" s="164" t="str">
        <f t="shared" si="368"/>
        <v>-0.214194731054711+0.246176378704099i</v>
      </c>
    </row>
    <row r="1202" spans="2:21" x14ac:dyDescent="0.2">
      <c r="B1202" s="164">
        <f t="shared" si="377"/>
        <v>6.8199999999998759</v>
      </c>
      <c r="C1202" s="164">
        <f t="shared" si="378"/>
        <v>6606934.4800740862</v>
      </c>
      <c r="D1202" s="164">
        <f t="shared" si="369"/>
        <v>6606.9344800740864</v>
      </c>
      <c r="E1202" s="164">
        <f t="shared" si="370"/>
        <v>-97.317301912224835</v>
      </c>
      <c r="F1202" s="164">
        <f t="shared" si="371"/>
        <v>-239.16584969595601</v>
      </c>
      <c r="G1202" s="164">
        <f t="shared" si="372"/>
        <v>-9.7843996695211573</v>
      </c>
      <c r="H1202" s="164">
        <f t="shared" si="373"/>
        <v>130.69985018431873</v>
      </c>
      <c r="I1202" s="164">
        <f t="shared" si="374"/>
        <v>-107.101701581746</v>
      </c>
      <c r="J1202" s="164">
        <f t="shared" si="375"/>
        <v>-108.46599951163728</v>
      </c>
      <c r="K1202" s="164" t="str">
        <f t="shared" si="361"/>
        <v>1+1.91207006355123i</v>
      </c>
      <c r="L1202" s="164" t="str">
        <f t="shared" si="362"/>
        <v>1-0.643759782098817i</v>
      </c>
      <c r="M1202" s="164" t="str">
        <f t="shared" si="379"/>
        <v>2.23091380746941+1.26831028145241i</v>
      </c>
      <c r="N1202" s="164" t="str">
        <f t="shared" si="363"/>
        <v>1+14270.2947955922i</v>
      </c>
      <c r="O1202" s="164" t="str">
        <f t="shared" si="364"/>
        <v>-1150.76957060209+24.3304452814591i</v>
      </c>
      <c r="P1202" s="164" t="str">
        <f t="shared" si="380"/>
        <v>-348353.396245049-16421796.6838436i</v>
      </c>
      <c r="Q1202" s="164" t="str">
        <f t="shared" si="365"/>
        <v>-6.98031726154121E-06+0.0000116937385433515i</v>
      </c>
      <c r="R1202" s="164" t="str">
        <f t="shared" si="366"/>
        <v>280-0.0729971982912215i</v>
      </c>
      <c r="S1202" s="164" t="str">
        <f t="shared" si="367"/>
        <v>-240.890754361031i</v>
      </c>
      <c r="T1202" s="164" t="str">
        <f t="shared" si="376"/>
        <v>119.06433610492-138.425793272597i</v>
      </c>
      <c r="U1202" s="164" t="str">
        <f t="shared" si="368"/>
        <v>-0.211393599350771+0.245769032442208i</v>
      </c>
    </row>
    <row r="1203" spans="2:21" x14ac:dyDescent="0.2">
      <c r="B1203" s="164">
        <f t="shared" si="377"/>
        <v>6.8249999999998758</v>
      </c>
      <c r="C1203" s="164">
        <f t="shared" si="378"/>
        <v>6683439.17568425</v>
      </c>
      <c r="D1203" s="164">
        <f t="shared" si="369"/>
        <v>6683.4391756842497</v>
      </c>
      <c r="E1203" s="164">
        <f t="shared" si="370"/>
        <v>-97.5091745492022</v>
      </c>
      <c r="F1203" s="164">
        <f t="shared" si="371"/>
        <v>-239.21071781206939</v>
      </c>
      <c r="G1203" s="164">
        <f t="shared" si="372"/>
        <v>-9.8421320269993444</v>
      </c>
      <c r="H1203" s="164">
        <f t="shared" si="373"/>
        <v>130.37416976676965</v>
      </c>
      <c r="I1203" s="164">
        <f t="shared" si="374"/>
        <v>-107.35130657620155</v>
      </c>
      <c r="J1203" s="164">
        <f t="shared" si="375"/>
        <v>-108.83654804529974</v>
      </c>
      <c r="K1203" s="164" t="str">
        <f t="shared" si="361"/>
        <v>1+1.93421079139384i</v>
      </c>
      <c r="L1203" s="164" t="str">
        <f t="shared" si="362"/>
        <v>1-0.651214169049992i</v>
      </c>
      <c r="M1203" s="164" t="str">
        <f t="shared" si="379"/>
        <v>2.25958547328507+1.28299662234385i</v>
      </c>
      <c r="N1203" s="164" t="str">
        <f t="shared" si="363"/>
        <v>1+14435.537021453i</v>
      </c>
      <c r="O1203" s="164" t="str">
        <f t="shared" si="364"/>
        <v>-1177.59773031933+24.6121785597187i</v>
      </c>
      <c r="P1203" s="164" t="str">
        <f t="shared" si="380"/>
        <v>-356467.61250775-16999231.0202252i</v>
      </c>
      <c r="Q1203" s="164" t="str">
        <f t="shared" si="365"/>
        <v>-6.81885227067386E-06+0.0000114435976206908i</v>
      </c>
      <c r="R1203" s="164" t="str">
        <f t="shared" si="366"/>
        <v>280-0.0721616062720735i</v>
      </c>
      <c r="S1203" s="164" t="str">
        <f t="shared" si="367"/>
        <v>-238.133300697842i</v>
      </c>
      <c r="T1203" s="164" t="str">
        <f t="shared" si="376"/>
        <v>117.492044103177-138.178848259797i</v>
      </c>
      <c r="U1203" s="164" t="str">
        <f t="shared" si="368"/>
        <v>-0.208602062637494+0.245330592210605i</v>
      </c>
    </row>
    <row r="1204" spans="2:21" x14ac:dyDescent="0.2">
      <c r="B1204" s="164">
        <f t="shared" si="377"/>
        <v>6.8299999999998757</v>
      </c>
      <c r="C1204" s="164">
        <f t="shared" si="378"/>
        <v>6760829.7539178878</v>
      </c>
      <c r="D1204" s="164">
        <f t="shared" si="369"/>
        <v>6760.8297539178875</v>
      </c>
      <c r="E1204" s="164">
        <f t="shared" si="370"/>
        <v>-97.700179565997558</v>
      </c>
      <c r="F1204" s="164">
        <f t="shared" si="371"/>
        <v>-239.25862142589563</v>
      </c>
      <c r="G1204" s="164">
        <f t="shared" si="372"/>
        <v>-9.9004252342403092</v>
      </c>
      <c r="H1204" s="164">
        <f t="shared" si="373"/>
        <v>130.04908804318725</v>
      </c>
      <c r="I1204" s="164">
        <f t="shared" si="374"/>
        <v>-107.60060480023787</v>
      </c>
      <c r="J1204" s="164">
        <f t="shared" si="375"/>
        <v>-109.20953338270837</v>
      </c>
      <c r="K1204" s="164" t="str">
        <f t="shared" si="361"/>
        <v>1+1.95660789678178i</v>
      </c>
      <c r="L1204" s="164" t="str">
        <f t="shared" si="362"/>
        <v>1-0.658754873733903i</v>
      </c>
      <c r="M1204" s="164" t="str">
        <f t="shared" si="379"/>
        <v>2.28892498799124+1.29785302304788i</v>
      </c>
      <c r="N1204" s="164" t="str">
        <f t="shared" si="363"/>
        <v>1+14602.6926621099i</v>
      </c>
      <c r="O1204" s="164" t="str">
        <f t="shared" si="364"/>
        <v>-1205.05079815377+24.8971741555874i</v>
      </c>
      <c r="P1204" s="164" t="str">
        <f t="shared" si="380"/>
        <v>-364770.833147222-17596961.5504956i</v>
      </c>
      <c r="Q1204" s="164" t="str">
        <f t="shared" si="365"/>
        <v>-6.66117863889733E-06+0.0000112002697678277i</v>
      </c>
      <c r="R1204" s="164" t="str">
        <f t="shared" si="366"/>
        <v>280-0.0713355791956738i</v>
      </c>
      <c r="S1204" s="164" t="str">
        <f t="shared" si="367"/>
        <v>-235.407411345724i</v>
      </c>
      <c r="T1204" s="164" t="str">
        <f t="shared" si="376"/>
        <v>115.925543198511-137.914548313666i</v>
      </c>
      <c r="U1204" s="164" t="str">
        <f t="shared" si="368"/>
        <v>-0.205820807767591+0.244861339042539i</v>
      </c>
    </row>
    <row r="1205" spans="2:21" x14ac:dyDescent="0.2">
      <c r="B1205" s="164">
        <f t="shared" si="377"/>
        <v>6.8349999999998756</v>
      </c>
      <c r="C1205" s="164">
        <f t="shared" si="378"/>
        <v>6839116.4728123406</v>
      </c>
      <c r="D1205" s="164">
        <f t="shared" si="369"/>
        <v>6839.1164728123404</v>
      </c>
      <c r="E1205" s="164">
        <f t="shared" si="370"/>
        <v>-97.890317679343383</v>
      </c>
      <c r="F1205" s="164">
        <f t="shared" si="371"/>
        <v>-239.30954658579429</v>
      </c>
      <c r="G1205" s="164">
        <f t="shared" si="372"/>
        <v>-9.9592771534944529</v>
      </c>
      <c r="H1205" s="164">
        <f t="shared" si="373"/>
        <v>129.72464577221035</v>
      </c>
      <c r="I1205" s="164">
        <f t="shared" si="374"/>
        <v>-107.84959483283784</v>
      </c>
      <c r="J1205" s="164">
        <f t="shared" si="375"/>
        <v>-109.58490081358394</v>
      </c>
      <c r="K1205" s="164" t="str">
        <f t="shared" si="361"/>
        <v>1+1.97926434842713i</v>
      </c>
      <c r="L1205" s="164" t="str">
        <f t="shared" si="362"/>
        <v>1-0.66638289566279i</v>
      </c>
      <c r="M1205" s="164" t="str">
        <f t="shared" si="379"/>
        <v>2.318947907787+1.31288145276434i</v>
      </c>
      <c r="N1205" s="164" t="str">
        <f t="shared" si="363"/>
        <v>1+14771.7838738622i</v>
      </c>
      <c r="O1205" s="164" t="str">
        <f t="shared" si="364"/>
        <v>-1233.14333008536+25.1854698449227i</v>
      </c>
      <c r="P1205" s="164" t="str">
        <f t="shared" si="380"/>
        <v>-373267.460640957-18215701.5720458i</v>
      </c>
      <c r="Q1205" s="164" t="str">
        <f t="shared" si="365"/>
        <v>-6.50720483578355E-06+0.0000109635427946703i</v>
      </c>
      <c r="R1205" s="164" t="str">
        <f t="shared" si="366"/>
        <v>280-0.0705190075730286i</v>
      </c>
      <c r="S1205" s="164" t="str">
        <f t="shared" si="367"/>
        <v>-232.712724990994i</v>
      </c>
      <c r="T1205" s="164" t="str">
        <f t="shared" si="376"/>
        <v>114.365214348026-137.633062146262i</v>
      </c>
      <c r="U1205" s="164" t="str">
        <f t="shared" si="368"/>
        <v>-0.203050511113988+0.244361572479002i</v>
      </c>
    </row>
    <row r="1206" spans="2:21" x14ac:dyDescent="0.2">
      <c r="B1206" s="164">
        <f t="shared" si="377"/>
        <v>6.8399999999998755</v>
      </c>
      <c r="C1206" s="164">
        <f t="shared" si="378"/>
        <v>6918309.7091873894</v>
      </c>
      <c r="D1206" s="164">
        <f t="shared" si="369"/>
        <v>6918.3097091873897</v>
      </c>
      <c r="E1206" s="164">
        <f t="shared" si="370"/>
        <v>-98.079589670134283</v>
      </c>
      <c r="F1206" s="164">
        <f t="shared" si="371"/>
        <v>-239.36347787348109</v>
      </c>
      <c r="G1206" s="164">
        <f t="shared" si="372"/>
        <v>-10.018685511980905</v>
      </c>
      <c r="H1206" s="164">
        <f t="shared" si="373"/>
        <v>129.40088330222997</v>
      </c>
      <c r="I1206" s="164">
        <f t="shared" si="374"/>
        <v>-108.09827518211519</v>
      </c>
      <c r="J1206" s="164">
        <f t="shared" si="375"/>
        <v>-109.96259457125112</v>
      </c>
      <c r="K1206" s="164" t="str">
        <f t="shared" si="361"/>
        <v>1+2.00218314941798i</v>
      </c>
      <c r="L1206" s="164" t="str">
        <f t="shared" si="362"/>
        <v>1-0.674099245922696i</v>
      </c>
      <c r="M1206" s="164" t="str">
        <f t="shared" si="379"/>
        <v>2.34967015122179+1.32808390349528i</v>
      </c>
      <c r="N1206" s="164" t="str">
        <f t="shared" si="363"/>
        <v>1+14942.8330695667i</v>
      </c>
      <c r="O1206" s="164" t="str">
        <f t="shared" si="364"/>
        <v>-1261.89022114638+25.4771038410061i</v>
      </c>
      <c r="P1206" s="164" t="str">
        <f t="shared" si="380"/>
        <v>-381962.000013317-18856189.4496051i</v>
      </c>
      <c r="Q1206" s="164" t="str">
        <f t="shared" si="365"/>
        <v>-6.35684165032819E-06+0.0000107332115023099i</v>
      </c>
      <c r="R1206" s="164" t="str">
        <f t="shared" si="366"/>
        <v>280-0.0697117831684536i</v>
      </c>
      <c r="S1206" s="164" t="str">
        <f t="shared" si="367"/>
        <v>-230.048884455896i</v>
      </c>
      <c r="T1206" s="164" t="str">
        <f t="shared" si="376"/>
        <v>112.811432254389-137.334568634116i</v>
      </c>
      <c r="U1206" s="164" t="str">
        <f t="shared" si="368"/>
        <v>-0.200291837945129+0.243831610107568i</v>
      </c>
    </row>
    <row r="1207" spans="2:21" x14ac:dyDescent="0.2">
      <c r="B1207" s="164">
        <f t="shared" si="377"/>
        <v>6.8449999999998754</v>
      </c>
      <c r="C1207" s="164">
        <f t="shared" si="378"/>
        <v>6998419.9600207359</v>
      </c>
      <c r="D1207" s="164">
        <f t="shared" si="369"/>
        <v>6998.4199600207357</v>
      </c>
      <c r="E1207" s="164">
        <f t="shared" si="370"/>
        <v>-98.267996384459366</v>
      </c>
      <c r="F1207" s="164">
        <f t="shared" si="371"/>
        <v>-239.420398419809</v>
      </c>
      <c r="G1207" s="164">
        <f t="shared" si="372"/>
        <v>-10.07864790418326</v>
      </c>
      <c r="H1207" s="164">
        <f t="shared" si="373"/>
        <v>129.07784054775178</v>
      </c>
      <c r="I1207" s="164">
        <f t="shared" si="374"/>
        <v>-108.34664428864262</v>
      </c>
      <c r="J1207" s="164">
        <f t="shared" si="375"/>
        <v>-110.34255787205723</v>
      </c>
      <c r="K1207" s="164" t="str">
        <f t="shared" si="361"/>
        <v>1+2.02536733761661i</v>
      </c>
      <c r="L1207" s="164" t="str">
        <f t="shared" si="362"/>
        <v>1-0.68190494730749i</v>
      </c>
      <c r="M1207" s="164" t="str">
        <f t="shared" si="379"/>
        <v>2.38110800763577+1.34346239030912i</v>
      </c>
      <c r="N1207" s="164" t="str">
        <f t="shared" si="363"/>
        <v>1+15115.862921609i</v>
      </c>
      <c r="O1207" s="164" t="str">
        <f t="shared" si="364"/>
        <v>-1291.30671331898+25.7721147996077i</v>
      </c>
      <c r="P1207" s="164" t="str">
        <f t="shared" si="380"/>
        <v>-390859.06122416-19519189.4961684i</v>
      </c>
      <c r="Q1207" s="164" t="str">
        <f t="shared" si="365"/>
        <v>-0.0000062100021274946+0.0000105090774477609i</v>
      </c>
      <c r="R1207" s="164" t="str">
        <f t="shared" si="366"/>
        <v>280-0.0689137989852282i</v>
      </c>
      <c r="S1207" s="164" t="str">
        <f t="shared" si="367"/>
        <v>-227.415536651253i</v>
      </c>
      <c r="T1207" s="164" t="str">
        <f t="shared" si="376"/>
        <v>111.264565027215-137.019256544822i</v>
      </c>
      <c r="U1207" s="164" t="str">
        <f t="shared" si="368"/>
        <v>-0.197545441823775+0.243271787076968i</v>
      </c>
    </row>
    <row r="1208" spans="2:21" x14ac:dyDescent="0.2">
      <c r="B1208" s="164">
        <f t="shared" si="377"/>
        <v>6.8499999999998753</v>
      </c>
      <c r="C1208" s="164">
        <f t="shared" si="378"/>
        <v>7079457.8438393567</v>
      </c>
      <c r="D1208" s="164">
        <f t="shared" si="369"/>
        <v>7079.4578438393564</v>
      </c>
      <c r="E1208" s="164">
        <f t="shared" si="370"/>
        <v>-98.455538734702287</v>
      </c>
      <c r="F1208" s="164">
        <f t="shared" si="371"/>
        <v>-239.48028992182083</v>
      </c>
      <c r="G1208" s="164">
        <f t="shared" si="372"/>
        <v>-10.139161794264414</v>
      </c>
      <c r="H1208" s="164">
        <f t="shared" si="373"/>
        <v>128.75555696642184</v>
      </c>
      <c r="I1208" s="164">
        <f t="shared" si="374"/>
        <v>-108.5947005289667</v>
      </c>
      <c r="J1208" s="164">
        <f t="shared" si="375"/>
        <v>-110.72473295539899</v>
      </c>
      <c r="K1208" s="164" t="str">
        <f t="shared" si="361"/>
        <v>1+2.04881998606203i</v>
      </c>
      <c r="L1208" s="164" t="str">
        <f t="shared" si="362"/>
        <v>1-0.689801034454436i</v>
      </c>
      <c r="M1208" s="164" t="str">
        <f t="shared" si="379"/>
        <v>2.41327814579651+1.35901895160759i</v>
      </c>
      <c r="N1208" s="164" t="str">
        <f t="shared" si="363"/>
        <v>1+15290.8963649087i</v>
      </c>
      <c r="O1208" s="164" t="str">
        <f t="shared" si="364"/>
        <v>-1321.40840361669+26.0705418241106i</v>
      </c>
      <c r="P1208" s="164" t="str">
        <f t="shared" si="380"/>
        <v>-399963.36161311-20205492.8848804i</v>
      </c>
      <c r="Q1208" s="164" t="str">
        <f t="shared" si="365"/>
        <v>-6.06660150668365E-06+0.0000102909487166818i</v>
      </c>
      <c r="R1208" s="164" t="str">
        <f t="shared" si="366"/>
        <v>280-0.0681249492514133i</v>
      </c>
      <c r="S1208" s="164" t="str">
        <f t="shared" si="367"/>
        <v>-224.812332529664i</v>
      </c>
      <c r="T1208" s="164" t="str">
        <f t="shared" si="376"/>
        <v>109.724973858283-136.68732425069i</v>
      </c>
      <c r="U1208" s="164" t="str">
        <f t="shared" si="368"/>
        <v>-0.194811964030371+0.242682455588692i</v>
      </c>
    </row>
    <row r="1209" spans="2:21" x14ac:dyDescent="0.2">
      <c r="B1209" s="164">
        <f t="shared" si="377"/>
        <v>6.8549999999998752</v>
      </c>
      <c r="C1209" s="164">
        <f t="shared" si="378"/>
        <v>7161434.1021269737</v>
      </c>
      <c r="D1209" s="164">
        <f t="shared" si="369"/>
        <v>7161.4341021269738</v>
      </c>
      <c r="E1209" s="164">
        <f t="shared" si="370"/>
        <v>-98.642217700701707</v>
      </c>
      <c r="F1209" s="164">
        <f t="shared" si="371"/>
        <v>-239.54313266105046</v>
      </c>
      <c r="G1209" s="164">
        <f t="shared" si="372"/>
        <v>-10.200224518594263</v>
      </c>
      <c r="H1209" s="164">
        <f t="shared" si="373"/>
        <v>128.4340715367411</v>
      </c>
      <c r="I1209" s="164">
        <f t="shared" si="374"/>
        <v>-108.84244221929598</v>
      </c>
      <c r="J1209" s="164">
        <f t="shared" si="375"/>
        <v>-111.10906112430936</v>
      </c>
      <c r="K1209" s="164" t="str">
        <f t="shared" si="361"/>
        <v>1+2.0725442033774i</v>
      </c>
      <c r="L1209" s="164" t="str">
        <f t="shared" si="362"/>
        <v>1-0.697788553981331i</v>
      </c>
      <c r="M1209" s="164" t="str">
        <f t="shared" si="379"/>
        <v>2.44619762273711+1.37475564939607i</v>
      </c>
      <c r="N1209" s="164" t="str">
        <f t="shared" si="363"/>
        <v>1+15467.956599959i</v>
      </c>
      <c r="O1209" s="164" t="str">
        <f t="shared" si="364"/>
        <v>-1352.21125235414+26.3724244706936i</v>
      </c>
      <c r="P1209" s="164" t="str">
        <f t="shared" si="380"/>
        <v>-409279.728400739-20915918.5929656i</v>
      </c>
      <c r="Q1209" s="164" t="str">
        <f t="shared" si="365"/>
        <v>-5.92655716206626E-06+0.0000100786397038078i</v>
      </c>
      <c r="R1209" s="164" t="str">
        <f t="shared" si="366"/>
        <v>280-0.0673451294058316i</v>
      </c>
      <c r="S1209" s="164" t="str">
        <f t="shared" si="367"/>
        <v>-222.238927039245i</v>
      </c>
      <c r="T1209" s="164" t="str">
        <f t="shared" si="376"/>
        <v>108.193012711151-136.338979430275i</v>
      </c>
      <c r="U1209" s="164" t="str">
        <f t="shared" si="368"/>
        <v>-0.192092033011964+0.242063984367067i</v>
      </c>
    </row>
    <row r="1210" spans="2:21" x14ac:dyDescent="0.2">
      <c r="B1210" s="164">
        <f t="shared" si="377"/>
        <v>6.8599999999998751</v>
      </c>
      <c r="C1210" s="164">
        <f t="shared" si="378"/>
        <v>7244359.6007478302</v>
      </c>
      <c r="D1210" s="164">
        <f t="shared" si="369"/>
        <v>7244.35960074783</v>
      </c>
      <c r="E1210" s="164">
        <f t="shared" si="370"/>
        <v>-98.828034330969473</v>
      </c>
      <c r="F1210" s="164">
        <f t="shared" si="371"/>
        <v>-239.60890552306077</v>
      </c>
      <c r="G1210" s="164">
        <f t="shared" si="372"/>
        <v>-10.261833288386271</v>
      </c>
      <c r="H1210" s="164">
        <f t="shared" si="373"/>
        <v>128.11342273649507</v>
      </c>
      <c r="I1210" s="164">
        <f t="shared" si="374"/>
        <v>-109.08986761935574</v>
      </c>
      <c r="J1210" s="164">
        <f t="shared" si="375"/>
        <v>-111.4954827865657</v>
      </c>
      <c r="K1210" s="164" t="str">
        <f t="shared" si="361"/>
        <v>1+2.09654313418203i</v>
      </c>
      <c r="L1210" s="164" t="str">
        <f t="shared" si="362"/>
        <v>1-0.705868564625239i</v>
      </c>
      <c r="M1210" s="164" t="str">
        <f t="shared" si="379"/>
        <v>2.47988389279997+1.39067456955679i</v>
      </c>
      <c r="N1210" s="164" t="str">
        <f t="shared" si="363"/>
        <v>1+15647.0670959023i</v>
      </c>
      <c r="O1210" s="164" t="str">
        <f t="shared" si="364"/>
        <v>-1383.73159160945+26.6778027535747i</v>
      </c>
      <c r="P1210" s="164" t="str">
        <f t="shared" si="380"/>
        <v>-418813.10124804-21651314.37883i</v>
      </c>
      <c r="Q1210" s="164" t="str">
        <f t="shared" si="365"/>
        <v>-5.78978854471256E-06+9.87197090083052E-06i</v>
      </c>
      <c r="R1210" s="164" t="str">
        <f t="shared" si="366"/>
        <v>280-0.0665742360842067i</v>
      </c>
      <c r="S1210" s="164" t="str">
        <f t="shared" si="367"/>
        <v>-219.694979077883i</v>
      </c>
      <c r="T1210" s="164" t="str">
        <f t="shared" si="376"/>
        <v>106.669028025633-135.974438758582i</v>
      </c>
      <c r="U1210" s="164" t="str">
        <f t="shared" si="368"/>
        <v>-0.18938626385752+0.241416758109231i</v>
      </c>
    </row>
    <row r="1211" spans="2:21" x14ac:dyDescent="0.2">
      <c r="B1211" s="164">
        <f t="shared" si="377"/>
        <v>6.864999999999875</v>
      </c>
      <c r="C1211" s="164">
        <f t="shared" si="378"/>
        <v>7328245.3313869461</v>
      </c>
      <c r="D1211" s="164">
        <f t="shared" si="369"/>
        <v>7328.2453313869464</v>
      </c>
      <c r="E1211" s="164">
        <f t="shared" si="370"/>
        <v>-99.012989743960006</v>
      </c>
      <c r="F1211" s="164">
        <f t="shared" si="371"/>
        <v>-239.67758601819077</v>
      </c>
      <c r="G1211" s="164">
        <f t="shared" si="372"/>
        <v>-10.323985192436675</v>
      </c>
      <c r="H1211" s="164">
        <f t="shared" si="373"/>
        <v>127.79364852192867</v>
      </c>
      <c r="I1211" s="164">
        <f t="shared" si="374"/>
        <v>-109.33697493639669</v>
      </c>
      <c r="J1211" s="164">
        <f t="shared" si="375"/>
        <v>-111.88393749626209</v>
      </c>
      <c r="K1211" s="164" t="str">
        <f t="shared" si="361"/>
        <v>1+2.1208199595082i</v>
      </c>
      <c r="L1211" s="164" t="str">
        <f t="shared" si="362"/>
        <v>1-0.714042137382817i</v>
      </c>
      <c r="M1211" s="164" t="str">
        <f t="shared" si="379"/>
        <v>2.51435481689137+1.40677782212538i</v>
      </c>
      <c r="N1211" s="164" t="str">
        <f t="shared" si="363"/>
        <v>1+15828.2515936409i</v>
      </c>
      <c r="O1211" s="164" t="str">
        <f t="shared" si="364"/>
        <v>-1415.98613388372+26.9867171503143i</v>
      </c>
      <c r="P1211" s="164" t="str">
        <f t="shared" si="380"/>
        <v>-428568.534875482-22412557.7935013i</v>
      </c>
      <c r="Q1211" s="164" t="str">
        <f t="shared" si="365"/>
        <v>-5.65621712645872E-06+9.67076869147171E-06i</v>
      </c>
      <c r="R1211" s="164" t="str">
        <f t="shared" si="366"/>
        <v>280-0.0658121671054643i</v>
      </c>
      <c r="S1211" s="164" t="str">
        <f t="shared" si="367"/>
        <v>-217.180151448032i</v>
      </c>
      <c r="T1211" s="164" t="str">
        <f t="shared" si="376"/>
        <v>105.15335843762-135.593927586787i</v>
      </c>
      <c r="U1211" s="164" t="str">
        <f t="shared" si="368"/>
        <v>-0.186695257800473+0.240741176916488i</v>
      </c>
    </row>
    <row r="1212" spans="2:21" x14ac:dyDescent="0.2">
      <c r="B1212" s="164">
        <f t="shared" si="377"/>
        <v>6.8699999999998749</v>
      </c>
      <c r="C1212" s="164">
        <f t="shared" si="378"/>
        <v>7413102.4130070554</v>
      </c>
      <c r="D1212" s="164">
        <f t="shared" si="369"/>
        <v>7413.1024130070555</v>
      </c>
      <c r="E1212" s="164">
        <f t="shared" si="370"/>
        <v>-99.197085129385499</v>
      </c>
      <c r="F1212" s="164">
        <f t="shared" si="371"/>
        <v>-239.74915030349342</v>
      </c>
      <c r="G1212" s="164">
        <f t="shared" si="372"/>
        <v>-10.386677199960916</v>
      </c>
      <c r="H1212" s="164">
        <f t="shared" si="373"/>
        <v>127.47478630768727</v>
      </c>
      <c r="I1212" s="164">
        <f t="shared" si="374"/>
        <v>-109.58376232934641</v>
      </c>
      <c r="J1212" s="164">
        <f t="shared" si="375"/>
        <v>-112.27436399580616</v>
      </c>
      <c r="K1212" s="164" t="str">
        <f t="shared" si="361"/>
        <v>1+2.1453778972228i</v>
      </c>
      <c r="L1212" s="164" t="str">
        <f t="shared" si="362"/>
        <v>1-0.722310355652282i</v>
      </c>
      <c r="M1212" s="164" t="str">
        <f t="shared" si="379"/>
        <v>2.54962867195155+1.42306754157052i</v>
      </c>
      <c r="N1212" s="164" t="str">
        <f t="shared" si="363"/>
        <v>1+16011.5341089836i</v>
      </c>
      <c r="O1212" s="164" t="str">
        <f t="shared" si="364"/>
        <v>-1448.99198096221+27.2992086071812i</v>
      </c>
      <c r="P1212" s="164" t="str">
        <f t="shared" si="380"/>
        <v>-438551.201743103-23200557.2276115i</v>
      </c>
      <c r="Q1212" s="164" t="str">
        <f t="shared" si="365"/>
        <v>-5.52576634545227E-06+9.47486515350661E-06i</v>
      </c>
      <c r="R1212" s="164" t="str">
        <f t="shared" si="366"/>
        <v>280-0.0650588214581866i</v>
      </c>
      <c r="S1212" s="164" t="str">
        <f t="shared" si="367"/>
        <v>-214.694110812015i</v>
      </c>
      <c r="T1212" s="164" t="str">
        <f t="shared" si="376"/>
        <v>103.646334514616-135.197679612329i</v>
      </c>
      <c r="U1212" s="164" t="str">
        <f t="shared" si="368"/>
        <v>-0.184019601749187+0.240037655708573i</v>
      </c>
    </row>
    <row r="1213" spans="2:21" x14ac:dyDescent="0.2">
      <c r="B1213" s="164">
        <f t="shared" si="377"/>
        <v>6.8749999999998748</v>
      </c>
      <c r="C1213" s="164">
        <f t="shared" si="378"/>
        <v>7498942.0933224009</v>
      </c>
      <c r="D1213" s="164">
        <f t="shared" si="369"/>
        <v>7498.942093322401</v>
      </c>
      <c r="E1213" s="164">
        <f t="shared" si="370"/>
        <v>-99.380321749572374</v>
      </c>
      <c r="F1213" s="164">
        <f t="shared" si="371"/>
        <v>-239.82357320583776</v>
      </c>
      <c r="G1213" s="164">
        <f t="shared" si="372"/>
        <v>-10.449906163521877</v>
      </c>
      <c r="H1213" s="164">
        <f t="shared" si="373"/>
        <v>127.15687294754399</v>
      </c>
      <c r="I1213" s="164">
        <f t="shared" si="374"/>
        <v>-109.83022791309425</v>
      </c>
      <c r="J1213" s="164">
        <f t="shared" si="375"/>
        <v>-112.66670025829377</v>
      </c>
      <c r="K1213" s="164" t="str">
        <f t="shared" si="361"/>
        <v>1+2.17022020245389i</v>
      </c>
      <c r="L1213" s="164" t="str">
        <f t="shared" si="362"/>
        <v>1-0.730674315377007i</v>
      </c>
      <c r="M1213" s="164" t="str">
        <f t="shared" si="379"/>
        <v>2.58572416064535+1.43954588707688i</v>
      </c>
      <c r="N1213" s="164" t="str">
        <f t="shared" si="363"/>
        <v>1+16196.9389358294i</v>
      </c>
      <c r="O1213" s="164" t="str">
        <f t="shared" si="364"/>
        <v>-1482.76663298192+27.6153185445794i</v>
      </c>
      <c r="P1213" s="164" t="str">
        <f t="shared" si="380"/>
        <v>-448766.394793012-24016252.995175i</v>
      </c>
      <c r="Q1213" s="164" t="str">
        <f t="shared" si="365"/>
        <v>-5.39836155331921E-06+9.28409786749844E-06i</v>
      </c>
      <c r="R1213" s="164" t="str">
        <f t="shared" si="366"/>
        <v>280-0.0643140992872234i</v>
      </c>
      <c r="S1213" s="164" t="str">
        <f t="shared" si="367"/>
        <v>-212.236527647838i</v>
      </c>
      <c r="T1213" s="164" t="str">
        <f t="shared" si="376"/>
        <v>102.148278507341-134.785936540237i</v>
      </c>
      <c r="U1213" s="164" t="str">
        <f t="shared" si="368"/>
        <v>-0.181359867845931+0.239306623622352i</v>
      </c>
    </row>
    <row r="1214" spans="2:21" x14ac:dyDescent="0.2">
      <c r="B1214" s="164">
        <f t="shared" si="377"/>
        <v>6.8799999999998747</v>
      </c>
      <c r="C1214" s="164">
        <f t="shared" si="378"/>
        <v>7585775.7502896544</v>
      </c>
      <c r="D1214" s="164">
        <f t="shared" si="369"/>
        <v>7585.7757502896548</v>
      </c>
      <c r="E1214" s="164">
        <f t="shared" si="370"/>
        <v>-99.5627009408513</v>
      </c>
      <c r="F1214" s="164">
        <f t="shared" si="371"/>
        <v>-239.90082824615135</v>
      </c>
      <c r="G1214" s="164">
        <f t="shared" si="372"/>
        <v>-10.513668822043897</v>
      </c>
      <c r="H1214" s="164">
        <f t="shared" si="373"/>
        <v>126.83994471593513</v>
      </c>
      <c r="I1214" s="164">
        <f t="shared" si="374"/>
        <v>-110.0763697628952</v>
      </c>
      <c r="J1214" s="164">
        <f t="shared" si="375"/>
        <v>-113.06088353021622</v>
      </c>
      <c r="K1214" s="164" t="str">
        <f t="shared" si="361"/>
        <v>1+2.19535016802211i</v>
      </c>
      <c r="L1214" s="164" t="str">
        <f t="shared" si="362"/>
        <v>1-0.739135125190797i</v>
      </c>
      <c r="M1214" s="164" t="str">
        <f t="shared" si="379"/>
        <v>2.62266042127866+1.45621504283131i</v>
      </c>
      <c r="N1214" s="164" t="str">
        <f t="shared" si="363"/>
        <v>1+16384.4906493872i</v>
      </c>
      <c r="O1214" s="164" t="str">
        <f t="shared" si="364"/>
        <v>-1517.3279977104+27.9350888625389i</v>
      </c>
      <c r="P1214" s="164" t="str">
        <f t="shared" si="380"/>
        <v>-459219.53025578-24860618.4554506i</v>
      </c>
      <c r="Q1214" s="164" t="str">
        <f t="shared" si="365"/>
        <v>-5.27392996389939E-06+9.09830973201782E-06i</v>
      </c>
      <c r="R1214" s="164" t="str">
        <f t="shared" si="366"/>
        <v>280-0.0635779018804585i</v>
      </c>
      <c r="S1214" s="164" t="str">
        <f t="shared" si="367"/>
        <v>-209.807076205513i</v>
      </c>
      <c r="T1214" s="164" t="str">
        <f t="shared" si="376"/>
        <v>100.659504117681-134.358947736572i</v>
      </c>
      <c r="U1214" s="164" t="str">
        <f t="shared" si="368"/>
        <v>-0.17871661305489+0.238548523396524i</v>
      </c>
    </row>
    <row r="1215" spans="2:21" x14ac:dyDescent="0.2">
      <c r="B1215" s="164">
        <f t="shared" si="377"/>
        <v>6.8849999999998746</v>
      </c>
      <c r="C1215" s="164">
        <f t="shared" si="378"/>
        <v>7673614.8936159806</v>
      </c>
      <c r="D1215" s="164">
        <f t="shared" si="369"/>
        <v>7673.6148936159807</v>
      </c>
      <c r="E1215" s="164">
        <f t="shared" si="370"/>
        <v>-99.744224114976916</v>
      </c>
      <c r="F1215" s="164">
        <f t="shared" si="371"/>
        <v>-239.98088766477588</v>
      </c>
      <c r="G1215" s="164">
        <f t="shared" si="372"/>
        <v>-10.577961803906854</v>
      </c>
      <c r="H1215" s="164">
        <f t="shared" si="373"/>
        <v>126.524037290324</v>
      </c>
      <c r="I1215" s="164">
        <f t="shared" si="374"/>
        <v>-110.32218591888378</v>
      </c>
      <c r="J1215" s="164">
        <f t="shared" si="375"/>
        <v>-113.45685037445188</v>
      </c>
      <c r="K1215" s="164" t="str">
        <f t="shared" si="361"/>
        <v>1+2.22077112487718i</v>
      </c>
      <c r="L1215" s="164" t="str">
        <f t="shared" si="362"/>
        <v>1-0.747693906564829i</v>
      </c>
      <c r="M1215" s="164" t="str">
        <f t="shared" si="379"/>
        <v>2.66045703794579+1.47307721831235i</v>
      </c>
      <c r="N1215" s="164" t="str">
        <f t="shared" si="363"/>
        <v>1+16574.2141094335i</v>
      </c>
      <c r="O1215" s="164" t="str">
        <f t="shared" si="364"/>
        <v>-1552.69440004073+28.2585619462688i</v>
      </c>
      <c r="P1215" s="164" t="str">
        <f t="shared" si="380"/>
        <v>-469916.15052219-25734661.1742315i</v>
      </c>
      <c r="Q1215" s="164" t="str">
        <f t="shared" si="365"/>
        <v>-5.15240060349672E-06+8.91734878512396E-06i</v>
      </c>
      <c r="R1215" s="164" t="str">
        <f t="shared" si="366"/>
        <v>280-0.0628501316557224i</v>
      </c>
      <c r="S1215" s="164" t="str">
        <f t="shared" si="367"/>
        <v>-207.405434463884i</v>
      </c>
      <c r="T1215" s="164" t="str">
        <f t="shared" si="376"/>
        <v>99.1803162832407-133.916969874859i</v>
      </c>
      <c r="U1215" s="164" t="str">
        <f t="shared" si="368"/>
        <v>-0.176090378779643+0.237763810743874i</v>
      </c>
    </row>
    <row r="1216" spans="2:21" x14ac:dyDescent="0.2">
      <c r="B1216" s="164">
        <f t="shared" si="377"/>
        <v>6.8899999999998744</v>
      </c>
      <c r="C1216" s="164">
        <f t="shared" si="378"/>
        <v>7762471.1662846832</v>
      </c>
      <c r="D1216" s="164">
        <f t="shared" si="369"/>
        <v>7762.471166284683</v>
      </c>
      <c r="E1216" s="164">
        <f t="shared" si="370"/>
        <v>-99.92489276056871</v>
      </c>
      <c r="F1216" s="164">
        <f t="shared" si="371"/>
        <v>-240.06372244790441</v>
      </c>
      <c r="G1216" s="164">
        <f t="shared" si="372"/>
        <v>-10.642781630113982</v>
      </c>
      <c r="H1216" s="164">
        <f t="shared" si="373"/>
        <v>126.20918573440173</v>
      </c>
      <c r="I1216" s="164">
        <f t="shared" si="374"/>
        <v>-110.5676743906827</v>
      </c>
      <c r="J1216" s="164">
        <f t="shared" si="375"/>
        <v>-113.85453671350268</v>
      </c>
      <c r="K1216" s="164" t="str">
        <f t="shared" si="361"/>
        <v>1+2.2464864425394i</v>
      </c>
      <c r="L1216" s="164" t="str">
        <f t="shared" si="362"/>
        <v>1-0.756351793956301i</v>
      </c>
      <c r="M1216" s="164" t="str">
        <f t="shared" si="379"/>
        <v>2.69913405091318+1.4901346485831i</v>
      </c>
      <c r="N1216" s="164" t="str">
        <f t="shared" si="363"/>
        <v>1+16766.1344636074i</v>
      </c>
      <c r="O1216" s="164" t="str">
        <f t="shared" si="364"/>
        <v>-1588.88459170753+28.5857806717762i</v>
      </c>
      <c r="P1216" s="164" t="str">
        <f t="shared" si="380"/>
        <v>-480861.927081897-26639424.1259417i</v>
      </c>
      <c r="Q1216" s="164" t="str">
        <f t="shared" si="365"/>
        <v>-5.03370426259563E-06+8.74106803189642E-06i</v>
      </c>
      <c r="R1216" s="164" t="str">
        <f t="shared" si="366"/>
        <v>280-0.0621306921478604i</v>
      </c>
      <c r="S1216" s="164" t="str">
        <f t="shared" si="367"/>
        <v>-205.031284087939i</v>
      </c>
      <c r="T1216" s="164" t="str">
        <f t="shared" si="376"/>
        <v>97.7110109786591-133.460266576411i</v>
      </c>
      <c r="U1216" s="164" t="str">
        <f t="shared" si="368"/>
        <v>-0.173481690510412+0.236952953712687i</v>
      </c>
    </row>
    <row r="1217" spans="2:21" x14ac:dyDescent="0.2">
      <c r="B1217" s="164">
        <f t="shared" si="377"/>
        <v>6.8949999999998743</v>
      </c>
      <c r="C1217" s="164">
        <f t="shared" si="378"/>
        <v>7852356.3460984575</v>
      </c>
      <c r="D1217" s="164">
        <f t="shared" si="369"/>
        <v>7852.3563460984578</v>
      </c>
      <c r="E1217" s="164">
        <f t="shared" si="370"/>
        <v>-100.10470844456911</v>
      </c>
      <c r="F1217" s="164">
        <f t="shared" si="371"/>
        <v>-240.14930235507475</v>
      </c>
      <c r="G1217" s="164">
        <f t="shared" si="372"/>
        <v>-10.708124717527953</v>
      </c>
      <c r="H1217" s="164">
        <f t="shared" si="373"/>
        <v>125.89542448214375</v>
      </c>
      <c r="I1217" s="164">
        <f t="shared" si="374"/>
        <v>-110.81283316209706</v>
      </c>
      <c r="J1217" s="164">
        <f t="shared" si="375"/>
        <v>-114.253877872931</v>
      </c>
      <c r="K1217" s="164" t="str">
        <f t="shared" si="361"/>
        <v>1+2.27249952954627i</v>
      </c>
      <c r="L1217" s="164" t="str">
        <f t="shared" si="362"/>
        <v>1-0.76510993495881i</v>
      </c>
      <c r="M1217" s="164" t="str">
        <f t="shared" si="379"/>
        <v>2.73871196724507+1.50738959458746i</v>
      </c>
      <c r="N1217" s="164" t="str">
        <f t="shared" si="363"/>
        <v>1+16960.2771507441i</v>
      </c>
      <c r="O1217" s="164" t="str">
        <f t="shared" si="364"/>
        <v>-1625.91776122946+28.9167884115485i</v>
      </c>
      <c r="P1217" s="164" t="str">
        <f t="shared" si="380"/>
        <v>-492062.663530517-27575986.9379806i</v>
      </c>
      <c r="Q1217" s="164" t="str">
        <f t="shared" si="365"/>
        <v>-4.91777344899336E-06+8.56932527780979E-06i</v>
      </c>
      <c r="R1217" s="164" t="str">
        <f t="shared" si="366"/>
        <v>280-0.061419487995945i</v>
      </c>
      <c r="S1217" s="164" t="str">
        <f t="shared" si="367"/>
        <v>-202.684310386619i</v>
      </c>
      <c r="T1217" s="164" t="str">
        <f t="shared" si="376"/>
        <v>96.2518750338364-132.989108045421i</v>
      </c>
      <c r="U1217" s="164" t="str">
        <f t="shared" si="368"/>
        <v>-0.170891057501328+0.236116432038867i</v>
      </c>
    </row>
    <row r="1218" spans="2:21" x14ac:dyDescent="0.2">
      <c r="B1218" s="164">
        <f t="shared" si="377"/>
        <v>6.8999999999998742</v>
      </c>
      <c r="C1218" s="164">
        <f t="shared" si="378"/>
        <v>7943282.3472405281</v>
      </c>
      <c r="D1218" s="164">
        <f t="shared" si="369"/>
        <v>7943.282347240528</v>
      </c>
      <c r="E1218" s="164">
        <f t="shared" si="370"/>
        <v>-100.28367281370993</v>
      </c>
      <c r="F1218" s="164">
        <f t="shared" si="371"/>
        <v>-240.23759594768288</v>
      </c>
      <c r="G1218" s="164">
        <f t="shared" si="372"/>
        <v>-10.773987382169022</v>
      </c>
      <c r="H1218" s="164">
        <f t="shared" si="373"/>
        <v>125.58278732273142</v>
      </c>
      <c r="I1218" s="164">
        <f t="shared" si="374"/>
        <v>-111.05766019587895</v>
      </c>
      <c r="J1218" s="164">
        <f t="shared" si="375"/>
        <v>-114.65480862495146</v>
      </c>
      <c r="K1218" s="164" t="str">
        <f t="shared" si="361"/>
        <v>1+2.29881383390429i</v>
      </c>
      <c r="L1218" s="164" t="str">
        <f t="shared" si="362"/>
        <v>1-0.77396949045446i</v>
      </c>
      <c r="M1218" s="164" t="str">
        <f t="shared" si="379"/>
        <v>2.77921177167657+1.52484434344983i</v>
      </c>
      <c r="N1218" s="164" t="str">
        <f t="shared" si="363"/>
        <v>1+17156.6679042463i</v>
      </c>
      <c r="O1218" s="164" t="str">
        <f t="shared" si="364"/>
        <v>-1663.8135440832+29.2516290403032i</v>
      </c>
      <c r="P1218" s="164" t="str">
        <f t="shared" si="380"/>
        <v>-503524.298646772-28545467.1787935i</v>
      </c>
      <c r="Q1218" s="164" t="str">
        <f t="shared" si="365"/>
        <v>-4.80454234230325E-06+8.40198296775402E-06i</v>
      </c>
      <c r="R1218" s="164" t="str">
        <f t="shared" si="366"/>
        <v>280-0.0607164249306362i</v>
      </c>
      <c r="S1218" s="164" t="str">
        <f t="shared" si="367"/>
        <v>-200.364202271099i</v>
      </c>
      <c r="T1218" s="164" t="str">
        <f t="shared" si="376"/>
        <v>94.8031859691427-132.503770699706i</v>
      </c>
      <c r="U1218" s="164" t="str">
        <f t="shared" si="368"/>
        <v>-0.168318972477851+0.235254736490339i</v>
      </c>
    </row>
    <row r="1219" spans="2:21" x14ac:dyDescent="0.2">
      <c r="B1219" s="164">
        <f t="shared" si="377"/>
        <v>6.9049999999998741</v>
      </c>
      <c r="C1219" s="164">
        <f t="shared" si="378"/>
        <v>8035261.2218538588</v>
      </c>
      <c r="D1219" s="164">
        <f t="shared" si="369"/>
        <v>8035.2612218538588</v>
      </c>
      <c r="E1219" s="164">
        <f t="shared" si="370"/>
        <v>-100.4617875959827</v>
      </c>
      <c r="F1219" s="164">
        <f t="shared" si="371"/>
        <v>-240.32857061848492</v>
      </c>
      <c r="G1219" s="164">
        <f t="shared" si="372"/>
        <v>-10.840365842568357</v>
      </c>
      <c r="H1219" s="164">
        <f t="shared" si="373"/>
        <v>125.27130738634966</v>
      </c>
      <c r="I1219" s="164">
        <f t="shared" si="374"/>
        <v>-111.30215343855106</v>
      </c>
      <c r="J1219" s="164">
        <f t="shared" si="375"/>
        <v>-115.05726323213526</v>
      </c>
      <c r="K1219" s="164" t="str">
        <f t="shared" si="361"/>
        <v>1+2.325432843546i</v>
      </c>
      <c r="L1219" s="164" t="str">
        <f t="shared" si="362"/>
        <v>1-0.782931634767734i</v>
      </c>
      <c r="M1219" s="164" t="str">
        <f t="shared" si="379"/>
        <v>2.82065493774005+1.54250120877827i</v>
      </c>
      <c r="N1219" s="164" t="str">
        <f t="shared" si="363"/>
        <v>1+17355.3327554958i</v>
      </c>
      <c r="O1219" s="164" t="str">
        <f t="shared" si="364"/>
        <v>-1702.59203311442+29.5903469408029i</v>
      </c>
      <c r="P1219" s="164" t="str">
        <f t="shared" si="380"/>
        <v>-515252.909541316-29549021.6912099i</v>
      </c>
      <c r="Q1219" s="164" t="str">
        <f t="shared" si="365"/>
        <v>-4.69394674978278E-06+8.23890803050675E-06i</v>
      </c>
      <c r="R1219" s="164" t="str">
        <f t="shared" si="366"/>
        <v>280-0.060021409761686i</v>
      </c>
      <c r="S1219" s="164" t="str">
        <f t="shared" si="367"/>
        <v>-198.070652213564i</v>
      </c>
      <c r="T1219" s="164" t="str">
        <f t="shared" si="376"/>
        <v>93.3652118476536-132.004536797992i</v>
      </c>
      <c r="U1219" s="164" t="str">
        <f t="shared" si="368"/>
        <v>-0.165765911374423+0.234368368205311i</v>
      </c>
    </row>
    <row r="1220" spans="2:21" x14ac:dyDescent="0.2">
      <c r="B1220" s="164">
        <f t="shared" si="377"/>
        <v>6.909999999999874</v>
      </c>
      <c r="C1220" s="164">
        <f t="shared" si="378"/>
        <v>8128305.161638651</v>
      </c>
      <c r="D1220" s="164">
        <f t="shared" si="369"/>
        <v>8128.305161638651</v>
      </c>
      <c r="E1220" s="164">
        <f t="shared" si="370"/>
        <v>-100.63905460210493</v>
      </c>
      <c r="F1220" s="164">
        <f t="shared" si="371"/>
        <v>-240.42219262205361</v>
      </c>
      <c r="G1220" s="164">
        <f t="shared" si="372"/>
        <v>-10.907256223171792</v>
      </c>
      <c r="H1220" s="164">
        <f t="shared" si="373"/>
        <v>124.96101713086397</v>
      </c>
      <c r="I1220" s="164">
        <f t="shared" si="374"/>
        <v>-111.54631082527672</v>
      </c>
      <c r="J1220" s="164">
        <f t="shared" si="375"/>
        <v>-115.46117549118965</v>
      </c>
      <c r="K1220" s="164" t="str">
        <f t="shared" si="361"/>
        <v>1+2.35236008679231i</v>
      </c>
      <c r="L1220" s="164" t="str">
        <f t="shared" si="362"/>
        <v>1-0.791997555821154i</v>
      </c>
      <c r="M1220" s="164" t="str">
        <f t="shared" si="379"/>
        <v>2.86306343915075+1.56036253097116i</v>
      </c>
      <c r="N1220" s="164" t="str">
        <f t="shared" si="363"/>
        <v>1+17556.2980373034i</v>
      </c>
      <c r="O1220" s="164" t="str">
        <f t="shared" si="364"/>
        <v>-1742.27378919131+29.9329870097384i</v>
      </c>
      <c r="P1220" s="164" t="str">
        <f t="shared" si="380"/>
        <v>-527254.71487889-30587847.9726375i</v>
      </c>
      <c r="Q1220" s="164" t="str">
        <f t="shared" si="365"/>
        <v>-4.58592406344373E-06+8.07997172847327E-06i</v>
      </c>
      <c r="R1220" s="164" t="str">
        <f t="shared" si="366"/>
        <v>280-0.0593343503655869i</v>
      </c>
      <c r="S1220" s="164" t="str">
        <f t="shared" si="367"/>
        <v>-195.803356206437i</v>
      </c>
      <c r="T1220" s="164" t="str">
        <f t="shared" si="376"/>
        <v>91.9382111443702-131.491694064595i</v>
      </c>
      <c r="U1220" s="164" t="str">
        <f t="shared" si="368"/>
        <v>-0.163232333102275+0.233457838025912i</v>
      </c>
    </row>
    <row r="1221" spans="2:21" x14ac:dyDescent="0.2">
      <c r="B1221" s="164">
        <f t="shared" si="377"/>
        <v>6.9149999999998739</v>
      </c>
      <c r="C1221" s="164">
        <f t="shared" si="378"/>
        <v>8222426.4994683424</v>
      </c>
      <c r="D1221" s="164">
        <f t="shared" si="369"/>
        <v>8222.4264994683417</v>
      </c>
      <c r="E1221" s="164">
        <f t="shared" si="370"/>
        <v>-100.81547572697636</v>
      </c>
      <c r="F1221" s="164">
        <f t="shared" si="371"/>
        <v>-240.51842710615102</v>
      </c>
      <c r="G1221" s="164">
        <f t="shared" si="372"/>
        <v>-10.974654557787154</v>
      </c>
      <c r="H1221" s="164">
        <f t="shared" si="373"/>
        <v>124.65194832938607</v>
      </c>
      <c r="I1221" s="164">
        <f t="shared" si="374"/>
        <v>-111.79013028476351</v>
      </c>
      <c r="J1221" s="164">
        <f t="shared" si="375"/>
        <v>-115.86647877676495</v>
      </c>
      <c r="K1221" s="164" t="str">
        <f t="shared" si="361"/>
        <v>1+2.37959913282013i</v>
      </c>
      <c r="L1221" s="164" t="str">
        <f t="shared" si="362"/>
        <v>1-0.801168455292737i</v>
      </c>
      <c r="M1221" s="164" t="str">
        <f t="shared" si="379"/>
        <v>2.90645976145744+1.57843067752739i</v>
      </c>
      <c r="N1221" s="164" t="str">
        <f t="shared" si="363"/>
        <v>1+17759.5903873995i</v>
      </c>
      <c r="O1221" s="164" t="str">
        <f t="shared" si="364"/>
        <v>-1782.87985210619+30.2795946636798i</v>
      </c>
      <c r="P1221" s="164" t="str">
        <f t="shared" si="380"/>
        <v>-539536.078175547-31663185.6037587i</v>
      </c>
      <c r="Q1221" s="164" t="str">
        <f t="shared" si="365"/>
        <v>-0.0000044804132184026+0.0000079250495125142i</v>
      </c>
      <c r="R1221" s="164" t="str">
        <f t="shared" si="366"/>
        <v>280-0.05865515567336i</v>
      </c>
      <c r="S1221" s="164" t="str">
        <f t="shared" si="367"/>
        <v>-193.562013722088i</v>
      </c>
      <c r="T1221" s="164" t="str">
        <f t="shared" si="376"/>
        <v>90.5224326323792-130.965535312362i</v>
      </c>
      <c r="U1221" s="164" t="str">
        <f t="shared" si="368"/>
        <v>-0.160718679347304+0.232523665828736i</v>
      </c>
    </row>
    <row r="1222" spans="2:21" x14ac:dyDescent="0.2">
      <c r="B1222" s="164">
        <f t="shared" si="377"/>
        <v>6.9199999999998738</v>
      </c>
      <c r="C1222" s="164">
        <f t="shared" si="378"/>
        <v>8317637.7110242983</v>
      </c>
      <c r="D1222" s="164">
        <f t="shared" si="369"/>
        <v>8317.6377110242975</v>
      </c>
      <c r="E1222" s="164">
        <f t="shared" si="370"/>
        <v>-100.99105295111795</v>
      </c>
      <c r="F1222" s="164">
        <f t="shared" si="371"/>
        <v>-240.61723814398022</v>
      </c>
      <c r="G1222" s="164">
        <f t="shared" si="372"/>
        <v>-11.042556793068954</v>
      </c>
      <c r="H1222" s="164">
        <f t="shared" si="373"/>
        <v>124.34413205872994</v>
      </c>
      <c r="I1222" s="164">
        <f t="shared" si="374"/>
        <v>-112.0336097441869</v>
      </c>
      <c r="J1222" s="164">
        <f t="shared" si="375"/>
        <v>-116.27310608525028</v>
      </c>
      <c r="K1222" s="164" t="str">
        <f t="shared" si="361"/>
        <v>1+2.40715359213551i</v>
      </c>
      <c r="L1222" s="164" t="str">
        <f t="shared" si="362"/>
        <v>1-0.810445548775271i</v>
      </c>
      <c r="M1222" s="164" t="str">
        <f t="shared" si="379"/>
        <v>2.95086691396463+1.59670804336024i</v>
      </c>
      <c r="N1222" s="164" t="str">
        <f t="shared" si="363"/>
        <v>1+17965.2367519649i</v>
      </c>
      <c r="O1222" s="164" t="str">
        <f t="shared" si="364"/>
        <v>-1824.43175173108+30.6302158450961i</v>
      </c>
      <c r="P1222" s="164" t="str">
        <f t="shared" si="380"/>
        <v>-552103.511172669-32776317.7274351i</v>
      </c>
      <c r="Q1222" s="164" t="str">
        <f t="shared" si="365"/>
        <v>-4.37735465243128E-06+7.77402088168824E-06i</v>
      </c>
      <c r="R1222" s="164" t="str">
        <f t="shared" si="366"/>
        <v>280-0.0579837356584848i</v>
      </c>
      <c r="S1222" s="164" t="str">
        <f t="shared" si="367"/>
        <v>-191.346327673i</v>
      </c>
      <c r="T1222" s="164" t="str">
        <f t="shared" si="376"/>
        <v>89.1181152858279-130.42635806471i</v>
      </c>
      <c r="U1222" s="164" t="str">
        <f t="shared" si="368"/>
        <v>-0.158225374397814+0.231566379853792i</v>
      </c>
    </row>
    <row r="1223" spans="2:21" x14ac:dyDescent="0.2">
      <c r="B1223" s="164">
        <f t="shared" si="377"/>
        <v>6.9249999999998737</v>
      </c>
      <c r="C1223" s="164">
        <f t="shared" si="378"/>
        <v>8413951.4164495114</v>
      </c>
      <c r="D1223" s="164">
        <f t="shared" si="369"/>
        <v>8413.9514164495122</v>
      </c>
      <c r="E1223" s="164">
        <f t="shared" si="370"/>
        <v>-101.16578834208825</v>
      </c>
      <c r="F1223" s="164">
        <f t="shared" si="371"/>
        <v>-240.71858876727885</v>
      </c>
      <c r="G1223" s="164">
        <f t="shared" si="372"/>
        <v>-11.110958792035239</v>
      </c>
      <c r="H1223" s="164">
        <f t="shared" si="373"/>
        <v>124.03759868875592</v>
      </c>
      <c r="I1223" s="164">
        <f t="shared" si="374"/>
        <v>-112.27674713412348</v>
      </c>
      <c r="J1223" s="164">
        <f t="shared" si="375"/>
        <v>-116.68099007852292</v>
      </c>
      <c r="K1223" s="164" t="str">
        <f t="shared" si="361"/>
        <v>1+2.4350271170522i</v>
      </c>
      <c r="L1223" s="164" t="str">
        <f t="shared" si="362"/>
        <v>1-0.819830065937453i</v>
      </c>
      <c r="M1223" s="164" t="str">
        <f t="shared" si="379"/>
        <v>2.99630844193239+1.61519705111475i</v>
      </c>
      <c r="N1223" s="164" t="str">
        <f t="shared" si="363"/>
        <v>1+18173.2643892025i</v>
      </c>
      <c r="O1223" s="164" t="str">
        <f t="shared" si="364"/>
        <v>-1866.95151943319+30.9848970284452i</v>
      </c>
      <c r="P1223" s="164" t="str">
        <f t="shared" si="380"/>
        <v>-564963.677289583-33928572.5795857i</v>
      </c>
      <c r="Q1223" s="164" t="str">
        <f t="shared" si="365"/>
        <v>-4.27669026666845E-06+7.62676924774203E-06i</v>
      </c>
      <c r="R1223" s="164" t="str">
        <f t="shared" si="366"/>
        <v>280-0.0573200013249649i</v>
      </c>
      <c r="S1223" s="164" t="str">
        <f t="shared" si="367"/>
        <v>-189.156004372385i</v>
      </c>
      <c r="T1223" s="164" t="str">
        <f t="shared" si="376"/>
        <v>87.7254881995506-129.874464177586i</v>
      </c>
      <c r="U1223" s="164" t="str">
        <f t="shared" si="368"/>
        <v>-0.155752825001812+0.230586516033311i</v>
      </c>
    </row>
    <row r="1224" spans="2:21" x14ac:dyDescent="0.2">
      <c r="B1224" s="164">
        <f t="shared" si="377"/>
        <v>6.9299999999998736</v>
      </c>
      <c r="C1224" s="164">
        <f t="shared" si="378"/>
        <v>8511380.3820212968</v>
      </c>
      <c r="D1224" s="164">
        <f t="shared" si="369"/>
        <v>8511.3803820212961</v>
      </c>
      <c r="E1224" s="164">
        <f t="shared" si="370"/>
        <v>-101.33968405586882</v>
      </c>
      <c r="F1224" s="164">
        <f t="shared" si="371"/>
        <v>-240.82244100021032</v>
      </c>
      <c r="G1224" s="164">
        <f t="shared" si="372"/>
        <v>-11.179856337609607</v>
      </c>
      <c r="H1224" s="164">
        <f t="shared" si="373"/>
        <v>123.73237787260958</v>
      </c>
      <c r="I1224" s="164">
        <f t="shared" si="374"/>
        <v>-112.51954039347842</v>
      </c>
      <c r="J1224" s="164">
        <f t="shared" si="375"/>
        <v>-117.09006312760074</v>
      </c>
      <c r="K1224" s="164" t="str">
        <f t="shared" si="361"/>
        <v>1+2.46322340217572i</v>
      </c>
      <c r="L1224" s="164" t="str">
        <f t="shared" si="362"/>
        <v>1-0.829323250686865i</v>
      </c>
      <c r="M1224" s="164" t="str">
        <f t="shared" si="379"/>
        <v>3.04280843906033+1.63390015148885i</v>
      </c>
      <c r="N1224" s="164" t="str">
        <f t="shared" si="363"/>
        <v>1+18383.7008729503i</v>
      </c>
      <c r="O1224" s="164" t="str">
        <f t="shared" si="364"/>
        <v>-1910.46169975618+31.3436852263338i</v>
      </c>
      <c r="P1224" s="164" t="str">
        <f t="shared" si="380"/>
        <v>-578123.395156588-35121325.0738606i</v>
      </c>
      <c r="Q1224" s="164" t="str">
        <f t="shared" si="365"/>
        <v>-4.17836338745569E-06+0.0000074831818041869i</v>
      </c>
      <c r="R1224" s="164" t="str">
        <f t="shared" si="366"/>
        <v>280-0.056663864695534i</v>
      </c>
      <c r="S1224" s="164" t="str">
        <f t="shared" si="367"/>
        <v>-186.990753495262i</v>
      </c>
      <c r="T1224" s="164" t="str">
        <f t="shared" si="376"/>
        <v>86.3447705251616-129.310159462156i</v>
      </c>
      <c r="U1224" s="164" t="str">
        <f t="shared" si="368"/>
        <v>-0.15330142025355+0.229584617321843i</v>
      </c>
    </row>
    <row r="1225" spans="2:21" x14ac:dyDescent="0.2">
      <c r="B1225" s="164">
        <f t="shared" si="377"/>
        <v>6.9349999999998735</v>
      </c>
      <c r="C1225" s="164">
        <f t="shared" si="378"/>
        <v>8609937.5218435097</v>
      </c>
      <c r="D1225" s="164">
        <f t="shared" si="369"/>
        <v>8609.9375218435089</v>
      </c>
      <c r="E1225" s="164">
        <f t="shared" si="370"/>
        <v>-101.51274233821309</v>
      </c>
      <c r="F1225" s="164">
        <f t="shared" si="371"/>
        <v>-240.92875589401257</v>
      </c>
      <c r="G1225" s="164">
        <f t="shared" si="372"/>
        <v>-11.249245136183859</v>
      </c>
      <c r="H1225" s="164">
        <f t="shared" si="373"/>
        <v>123.4284985378454</v>
      </c>
      <c r="I1225" s="164">
        <f t="shared" si="374"/>
        <v>-112.76198747439695</v>
      </c>
      <c r="J1225" s="164">
        <f t="shared" si="375"/>
        <v>-117.50025735616717</v>
      </c>
      <c r="K1225" s="164" t="str">
        <f t="shared" si="361"/>
        <v>1+2.49174618489312i</v>
      </c>
      <c r="L1225" s="164" t="str">
        <f t="shared" si="362"/>
        <v>1-0.838926361334864i</v>
      </c>
      <c r="M1225" s="164" t="str">
        <f t="shared" si="379"/>
        <v>3.09039156026241+1.65281982355826i</v>
      </c>
      <c r="N1225" s="164" t="str">
        <f t="shared" si="363"/>
        <v>1+18596.5740963363i</v>
      </c>
      <c r="O1225" s="164" t="str">
        <f t="shared" si="364"/>
        <v>-1954.98536237356+31.7066279957488i</v>
      </c>
      <c r="P1225" s="164" t="str">
        <f t="shared" si="380"/>
        <v>-591589.642230287-36355998.4420048i</v>
      </c>
      <c r="Q1225" s="164" t="str">
        <f t="shared" si="365"/>
        <v>-4.08231872926145E-06+7.34314939980558E-06i</v>
      </c>
      <c r="R1225" s="164" t="str">
        <f t="shared" si="366"/>
        <v>280-0.0560152387999923i</v>
      </c>
      <c r="S1225" s="164" t="str">
        <f t="shared" si="367"/>
        <v>-184.850288039974i</v>
      </c>
      <c r="T1225" s="164" t="str">
        <f t="shared" si="376"/>
        <v>84.9761714233562-128.733753308988i</v>
      </c>
      <c r="U1225" s="164" t="str">
        <f t="shared" si="368"/>
        <v>-0.15087153150883+0.228561233029012i</v>
      </c>
    </row>
    <row r="1226" spans="2:21" x14ac:dyDescent="0.2">
      <c r="B1226" s="164">
        <f t="shared" si="377"/>
        <v>6.9399999999998734</v>
      </c>
      <c r="C1226" s="164">
        <f t="shared" si="378"/>
        <v>8709635.8995582797</v>
      </c>
      <c r="D1226" s="164">
        <f t="shared" si="369"/>
        <v>8709.6358995582796</v>
      </c>
      <c r="E1226" s="164">
        <f t="shared" si="370"/>
        <v>-101.68496552595273</v>
      </c>
      <c r="F1226" s="164">
        <f t="shared" si="371"/>
        <v>-241.03749356236267</v>
      </c>
      <c r="G1226" s="164">
        <f t="shared" si="372"/>
        <v>-11.319120821194382</v>
      </c>
      <c r="H1226" s="164">
        <f t="shared" si="373"/>
        <v>123.12598887843507</v>
      </c>
      <c r="I1226" s="164">
        <f t="shared" si="374"/>
        <v>-113.00408634714711</v>
      </c>
      <c r="J1226" s="164">
        <f t="shared" si="375"/>
        <v>-117.9115046839276</v>
      </c>
      <c r="K1226" s="164" t="str">
        <f t="shared" si="361"/>
        <v>1+2.52059924586837i</v>
      </c>
      <c r="L1226" s="164" t="str">
        <f t="shared" si="362"/>
        <v>1-0.848640670763364i</v>
      </c>
      <c r="M1226" s="164" t="str">
        <f t="shared" si="379"/>
        <v>3.13908303473936+1.67195857510501i</v>
      </c>
      <c r="N1226" s="164" t="str">
        <f t="shared" si="363"/>
        <v>1+18811.9122754757i</v>
      </c>
      <c r="O1226" s="164" t="str">
        <f t="shared" si="364"/>
        <v>-2000.54611432059+32.0737734443612i</v>
      </c>
      <c r="P1226" s="164" t="str">
        <f t="shared" si="380"/>
        <v>-605369.558493126-37634065.9318693i</v>
      </c>
      <c r="Q1226" s="164" t="str">
        <f t="shared" si="365"/>
        <v>-3.98850235865797E-06+7.20656641643836E-06i</v>
      </c>
      <c r="R1226" s="164" t="str">
        <f t="shared" si="366"/>
        <v>280-0.0553740376636796i</v>
      </c>
      <c r="S1226" s="164" t="str">
        <f t="shared" si="367"/>
        <v>-182.734324290143i</v>
      </c>
      <c r="T1226" s="164" t="str">
        <f t="shared" si="376"/>
        <v>83.6198900321436-128.1455583145i</v>
      </c>
      <c r="U1226" s="164" t="str">
        <f t="shared" si="368"/>
        <v>-0.148463512328609+0.227516918156292i</v>
      </c>
    </row>
    <row r="1227" spans="2:21" x14ac:dyDescent="0.2">
      <c r="B1227" s="164">
        <f t="shared" si="377"/>
        <v>6.9449999999998733</v>
      </c>
      <c r="C1227" s="164">
        <f t="shared" si="378"/>
        <v>8810488.7300775852</v>
      </c>
      <c r="D1227" s="164">
        <f t="shared" si="369"/>
        <v>8810.4887300775845</v>
      </c>
      <c r="E1227" s="164">
        <f t="shared" si="370"/>
        <v>-101.85635604825458</v>
      </c>
      <c r="F1227" s="164">
        <f t="shared" si="371"/>
        <v>-241.14861321740875</v>
      </c>
      <c r="G1227" s="164">
        <f t="shared" si="372"/>
        <v>-11.389478956707034</v>
      </c>
      <c r="H1227" s="164">
        <f t="shared" si="373"/>
        <v>122.82487634765116</v>
      </c>
      <c r="I1227" s="164">
        <f t="shared" si="374"/>
        <v>-113.24583500496162</v>
      </c>
      <c r="J1227" s="164">
        <f t="shared" si="375"/>
        <v>-118.3237368697576</v>
      </c>
      <c r="K1227" s="164" t="str">
        <f t="shared" si="361"/>
        <v>1+2.54978640954344i</v>
      </c>
      <c r="L1227" s="164" t="str">
        <f t="shared" si="362"/>
        <v>1-0.858467466593558i</v>
      </c>
      <c r="M1227" s="164" t="str">
        <f t="shared" si="379"/>
        <v>3.18890867935544+1.69131894294988i</v>
      </c>
      <c r="N1227" s="164" t="str">
        <f t="shared" si="363"/>
        <v>1+19029.7439532107i</v>
      </c>
      <c r="O1227" s="164" t="str">
        <f t="shared" si="364"/>
        <v>-2047.16811251104+32.4451702369025i</v>
      </c>
      <c r="P1227" s="164" t="str">
        <f t="shared" si="380"/>
        <v>-619470.450239098-38957052.5650925i</v>
      </c>
      <c r="Q1227" s="164" t="str">
        <f t="shared" si="365"/>
        <v>-3.89686165931848E-06+0.0000070733306509033i</v>
      </c>
      <c r="R1227" s="164" t="str">
        <f t="shared" si="366"/>
        <v>280-0.0547401762960804i</v>
      </c>
      <c r="S1227" s="164" t="str">
        <f t="shared" si="367"/>
        <v>-180.642581777065i</v>
      </c>
      <c r="T1227" s="164" t="str">
        <f t="shared" si="376"/>
        <v>82.2761154506947-127.5458899104i</v>
      </c>
      <c r="U1227" s="164" t="str">
        <f t="shared" si="368"/>
        <v>-0.146077698450319+0.226452232739091i</v>
      </c>
    </row>
    <row r="1228" spans="2:21" x14ac:dyDescent="0.2">
      <c r="B1228" s="164">
        <f t="shared" si="377"/>
        <v>6.9499999999998732</v>
      </c>
      <c r="C1228" s="164">
        <f t="shared" si="378"/>
        <v>8912509.3813348692</v>
      </c>
      <c r="D1228" s="164">
        <f t="shared" si="369"/>
        <v>8912.5093813348685</v>
      </c>
      <c r="E1228" s="164">
        <f t="shared" si="370"/>
        <v>-102.02691642782163</v>
      </c>
      <c r="F1228" s="164">
        <f t="shared" si="371"/>
        <v>-241.26207320642681</v>
      </c>
      <c r="G1228" s="164">
        <f t="shared" si="372"/>
        <v>-11.460315041005433</v>
      </c>
      <c r="H1228" s="164">
        <f t="shared" si="373"/>
        <v>122.52518765182279</v>
      </c>
      <c r="I1228" s="164">
        <f t="shared" si="374"/>
        <v>-113.48723146882706</v>
      </c>
      <c r="J1228" s="164">
        <f t="shared" si="375"/>
        <v>-118.73688555460402</v>
      </c>
      <c r="K1228" s="164" t="str">
        <f t="shared" si="361"/>
        <v>1+2.57931154464525i</v>
      </c>
      <c r="L1228" s="164" t="str">
        <f t="shared" si="362"/>
        <v>1-0.868408051356589i</v>
      </c>
      <c r="M1228" s="164" t="str">
        <f t="shared" si="379"/>
        <v>3.23989491232694+1.71090349328866i</v>
      </c>
      <c r="N1228" s="164" t="str">
        <f t="shared" si="363"/>
        <v>1+19250.0980028945i</v>
      </c>
      <c r="O1228" s="164" t="str">
        <f t="shared" si="364"/>
        <v>-2094.87607654544+32.8208676016153i</v>
      </c>
      <c r="P1228" s="164" t="str">
        <f t="shared" si="380"/>
        <v>-633899.793947665-40326536.9565512i</v>
      </c>
      <c r="Q1228" s="164" t="str">
        <f t="shared" si="365"/>
        <v>-0.0000038073452980019+6.94334320091016E-06i</v>
      </c>
      <c r="R1228" s="164" t="str">
        <f t="shared" si="366"/>
        <v>280-0.0541135706795569i</v>
      </c>
      <c r="S1228" s="164" t="str">
        <f t="shared" si="367"/>
        <v>-178.574783242537i</v>
      </c>
      <c r="T1228" s="164" t="str">
        <f t="shared" si="376"/>
        <v>80.9450267384529-126.935065996801i</v>
      </c>
      <c r="U1228" s="164" t="str">
        <f t="shared" si="368"/>
        <v>-0.143714407786287+0.225367741195364i</v>
      </c>
    </row>
    <row r="1229" spans="2:21" x14ac:dyDescent="0.2">
      <c r="B1229" s="164">
        <f t="shared" si="377"/>
        <v>6.9549999999998731</v>
      </c>
      <c r="C1229" s="164">
        <f t="shared" si="378"/>
        <v>9015711.3760569524</v>
      </c>
      <c r="D1229" s="164">
        <f t="shared" si="369"/>
        <v>9015.7113760569518</v>
      </c>
      <c r="E1229" s="164">
        <f t="shared" si="370"/>
        <v>-102.19664928203288</v>
      </c>
      <c r="F1229" s="164">
        <f t="shared" si="371"/>
        <v>-241.37783104905446</v>
      </c>
      <c r="G1229" s="164">
        <f t="shared" si="372"/>
        <v>-11.53162451017673</v>
      </c>
      <c r="H1229" s="164">
        <f t="shared" si="373"/>
        <v>122.22694874494888</v>
      </c>
      <c r="I1229" s="164">
        <f t="shared" si="374"/>
        <v>-113.72827379220961</v>
      </c>
      <c r="J1229" s="164">
        <f t="shared" si="375"/>
        <v>-119.15088230410558</v>
      </c>
      <c r="K1229" s="164" t="str">
        <f t="shared" si="361"/>
        <v>1+2.6091785646985i</v>
      </c>
      <c r="L1229" s="164" t="str">
        <f t="shared" si="362"/>
        <v>1-0.8784637426662i</v>
      </c>
      <c r="M1229" s="164" t="str">
        <f t="shared" si="379"/>
        <v>3.29206876722947+1.7307148220323i</v>
      </c>
      <c r="N1229" s="164" t="str">
        <f t="shared" si="363"/>
        <v>1+19473.0036322176i</v>
      </c>
      <c r="O1229" s="164" t="str">
        <f t="shared" si="364"/>
        <v>-2143.69530181783+33.2009153367784i</v>
      </c>
      <c r="P1229" s="164" t="str">
        <f t="shared" si="380"/>
        <v>-648665.240247853-41744153.1977511i</v>
      </c>
      <c r="Q1229" s="164" t="str">
        <f t="shared" si="365"/>
        <v>-3.71990319149402E-06+6.81650835483203E-06i</v>
      </c>
      <c r="R1229" s="164" t="str">
        <f t="shared" si="366"/>
        <v>280-0.0534941377582127i</v>
      </c>
      <c r="S1229" s="164" t="str">
        <f t="shared" si="367"/>
        <v>-176.530654602102i</v>
      </c>
      <c r="T1229" s="164" t="str">
        <f t="shared" si="376"/>
        <v>79.6267929291149-126.313406579699i</v>
      </c>
      <c r="U1229" s="164" t="str">
        <f t="shared" si="368"/>
        <v>-0.141373940448559+0.224264011681971i</v>
      </c>
    </row>
    <row r="1230" spans="2:21" x14ac:dyDescent="0.2">
      <c r="B1230" s="164">
        <f t="shared" si="377"/>
        <v>6.959999999999873</v>
      </c>
      <c r="C1230" s="164">
        <f t="shared" si="378"/>
        <v>9120108.3935564496</v>
      </c>
      <c r="D1230" s="164">
        <f t="shared" si="369"/>
        <v>9120.1083935564493</v>
      </c>
      <c r="E1230" s="164">
        <f t="shared" si="370"/>
        <v>-102.36555732401573</v>
      </c>
      <c r="F1230" s="164">
        <f t="shared" si="371"/>
        <v>-241.49584347505379</v>
      </c>
      <c r="G1230" s="164">
        <f t="shared" si="372"/>
        <v>-11.603402741689477</v>
      </c>
      <c r="H1230" s="164">
        <f t="shared" si="373"/>
        <v>121.93018482416099</v>
      </c>
      <c r="I1230" s="164">
        <f t="shared" si="374"/>
        <v>-113.9689600657052</v>
      </c>
      <c r="J1230" s="164">
        <f t="shared" si="375"/>
        <v>-119.5656586508928</v>
      </c>
      <c r="K1230" s="164" t="str">
        <f t="shared" si="361"/>
        <v>1+2.63939142854434i</v>
      </c>
      <c r="L1230" s="164" t="str">
        <f t="shared" si="362"/>
        <v>1-0.888635873393383i</v>
      </c>
      <c r="M1230" s="164" t="str">
        <f t="shared" si="379"/>
        <v>3.34545790733151+1.75075555515096i</v>
      </c>
      <c r="N1230" s="164" t="str">
        <f t="shared" si="363"/>
        <v>1+19698.4903870797i</v>
      </c>
      <c r="O1230" s="164" t="str">
        <f t="shared" si="364"/>
        <v>-2193.65167292764+33.5853638173074i</v>
      </c>
      <c r="P1230" s="164" t="str">
        <f t="shared" si="380"/>
        <v>-663774.617974732-43211592.8064026i</v>
      </c>
      <c r="Q1230" s="164" t="str">
        <f t="shared" si="365"/>
        <v>-0.0000036344864744752+6.69273348520368E-06i</v>
      </c>
      <c r="R1230" s="164" t="str">
        <f t="shared" si="366"/>
        <v>280-0.0528817954268859i</v>
      </c>
      <c r="S1230" s="164" t="str">
        <f t="shared" si="367"/>
        <v>-174.509924908723i</v>
      </c>
      <c r="T1230" s="164" t="str">
        <f t="shared" si="376"/>
        <v>78.3215730590784-125.681233413448i</v>
      </c>
      <c r="U1230" s="164" t="str">
        <f t="shared" si="368"/>
        <v>-0.139056578799408+0.223141615459907i</v>
      </c>
    </row>
    <row r="1231" spans="2:21" x14ac:dyDescent="0.2">
      <c r="B1231" s="164">
        <f t="shared" si="377"/>
        <v>6.9649999999998728</v>
      </c>
      <c r="C1231" s="164">
        <f t="shared" si="378"/>
        <v>9225714.2715449519</v>
      </c>
      <c r="D1231" s="164">
        <f t="shared" si="369"/>
        <v>9225.7142715449518</v>
      </c>
      <c r="E1231" s="164">
        <f t="shared" si="370"/>
        <v>-102.53364336364575</v>
      </c>
      <c r="F1231" s="164">
        <f t="shared" si="371"/>
        <v>-241.61606646255407</v>
      </c>
      <c r="G1231" s="164">
        <f t="shared" si="372"/>
        <v>-11.675645057959276</v>
      </c>
      <c r="H1231" s="164">
        <f t="shared" si="373"/>
        <v>121.63492032602258</v>
      </c>
      <c r="I1231" s="164">
        <f t="shared" si="374"/>
        <v>-114.20928842160502</v>
      </c>
      <c r="J1231" s="164">
        <f t="shared" si="375"/>
        <v>-119.98114613653149</v>
      </c>
      <c r="K1231" s="164" t="str">
        <f t="shared" si="361"/>
        <v>1+2.66995414086513i</v>
      </c>
      <c r="L1231" s="164" t="str">
        <f t="shared" si="362"/>
        <v>1-0.898925791843046i</v>
      </c>
      <c r="M1231" s="164" t="str">
        <f t="shared" si="379"/>
        <v>3.40009064026181+1.77102834902208i</v>
      </c>
      <c r="N1231" s="164" t="str">
        <f t="shared" si="363"/>
        <v>1+19926.5881555059i</v>
      </c>
      <c r="O1231" s="164" t="str">
        <f t="shared" si="364"/>
        <v>-2244.77167740409+33.974264001432i</v>
      </c>
      <c r="P1231" s="164" t="str">
        <f t="shared" si="380"/>
        <v>-679235.938320369-44730606.7445114i</v>
      </c>
      <c r="Q1231" s="164" t="str">
        <f t="shared" si="365"/>
        <v>-3.55104746828544E-06+6.57192894581968E-06i</v>
      </c>
      <c r="R1231" s="164" t="str">
        <f t="shared" si="366"/>
        <v>280-0.0522764625202633i</v>
      </c>
      <c r="S1231" s="164" t="str">
        <f t="shared" si="367"/>
        <v>-172.512326316868i</v>
      </c>
      <c r="T1231" s="164" t="str">
        <f t="shared" si="376"/>
        <v>77.0295162099039-125.03886964883i</v>
      </c>
      <c r="U1231" s="164" t="str">
        <f t="shared" si="368"/>
        <v>-0.136762587526722+0.222001126269462i</v>
      </c>
    </row>
    <row r="1232" spans="2:21" x14ac:dyDescent="0.2">
      <c r="B1232" s="164">
        <f t="shared" si="377"/>
        <v>6.9699999999998727</v>
      </c>
      <c r="C1232" s="164">
        <f t="shared" si="378"/>
        <v>9332543.0079672001</v>
      </c>
      <c r="D1232" s="164">
        <f t="shared" si="369"/>
        <v>9332.5430079672005</v>
      </c>
      <c r="E1232" s="164">
        <f t="shared" si="370"/>
        <v>-102.70091030846748</v>
      </c>
      <c r="F1232" s="164">
        <f t="shared" si="371"/>
        <v>-241.73845527672404</v>
      </c>
      <c r="G1232" s="164">
        <f t="shared" si="372"/>
        <v>-11.748346729896538</v>
      </c>
      <c r="H1232" s="164">
        <f t="shared" si="373"/>
        <v>121.34117892365013</v>
      </c>
      <c r="I1232" s="164">
        <f t="shared" si="374"/>
        <v>-114.44925703836402</v>
      </c>
      <c r="J1232" s="164">
        <f t="shared" si="375"/>
        <v>-120.39727635307391</v>
      </c>
      <c r="K1232" s="164" t="str">
        <f t="shared" si="361"/>
        <v>1+2.70087075271531i</v>
      </c>
      <c r="L1232" s="164" t="str">
        <f t="shared" si="362"/>
        <v>1-0.909334861932736i</v>
      </c>
      <c r="M1232" s="164" t="str">
        <f t="shared" si="379"/>
        <v>3.45599593301854+1.79153589078257i</v>
      </c>
      <c r="N1232" s="164" t="str">
        <f t="shared" si="363"/>
        <v>1+20157.3271716085i</v>
      </c>
      <c r="O1232" s="164" t="str">
        <f t="shared" si="364"/>
        <v>-2297.0824197502+34.3676674374503i</v>
      </c>
      <c r="P1232" s="164" t="str">
        <f t="shared" si="380"/>
        <v>-695057.399081472-46303007.5073875i</v>
      </c>
      <c r="Q1232" s="164" t="str">
        <f t="shared" si="365"/>
        <v>-3.46953965055941E-06+6.45400797231054E-06i</v>
      </c>
      <c r="R1232" s="164" t="str">
        <f t="shared" si="366"/>
        <v>280-0.0516780588021235i</v>
      </c>
      <c r="S1232" s="164" t="str">
        <f t="shared" si="367"/>
        <v>-170.537594047008i</v>
      </c>
      <c r="T1232" s="164" t="str">
        <f t="shared" si="376"/>
        <v>75.7507615643294-124.386639487295i</v>
      </c>
      <c r="U1232" s="164" t="str">
        <f t="shared" si="368"/>
        <v>-0.134492213743456+0.220843119716345i</v>
      </c>
    </row>
    <row r="1233" spans="2:21" x14ac:dyDescent="0.2">
      <c r="B1233" s="164">
        <f t="shared" si="377"/>
        <v>6.9749999999998726</v>
      </c>
      <c r="C1233" s="164">
        <f t="shared" si="378"/>
        <v>9440608.7628564909</v>
      </c>
      <c r="D1233" s="164">
        <f t="shared" si="369"/>
        <v>9440.608762856491</v>
      </c>
      <c r="E1233" s="164">
        <f t="shared" si="370"/>
        <v>-102.86736116453241</v>
      </c>
      <c r="F1233" s="164">
        <f t="shared" si="371"/>
        <v>-241.86296450882594</v>
      </c>
      <c r="G1233" s="164">
        <f t="shared" si="372"/>
        <v>-11.821502980432182</v>
      </c>
      <c r="H1233" s="164">
        <f t="shared" si="373"/>
        <v>121.04898352464255</v>
      </c>
      <c r="I1233" s="164">
        <f t="shared" si="374"/>
        <v>-114.6888641449646</v>
      </c>
      <c r="J1233" s="164">
        <f t="shared" si="375"/>
        <v>-120.81398098418339</v>
      </c>
      <c r="K1233" s="164" t="str">
        <f t="shared" si="361"/>
        <v>1+2.73214536205827i</v>
      </c>
      <c r="L1233" s="164" t="str">
        <f t="shared" si="362"/>
        <v>1-0.919864463373417i</v>
      </c>
      <c r="M1233" s="164" t="str">
        <f t="shared" si="379"/>
        <v>3.5132034273279+1.81228089868485i</v>
      </c>
      <c r="N1233" s="164" t="str">
        <f t="shared" si="363"/>
        <v>1+20390.7380195939i</v>
      </c>
      <c r="O1233" s="164" t="str">
        <f t="shared" si="364"/>
        <v>-2350.61163581398+34.7656262705616i</v>
      </c>
      <c r="P1233" s="164" t="str">
        <f t="shared" si="380"/>
        <v>-711247.389005947-47930671.2860657i</v>
      </c>
      <c r="Q1233" s="164" t="str">
        <f t="shared" si="365"/>
        <v>-3.38991762570367E-06+6.33888658607824E-06i</v>
      </c>
      <c r="R1233" s="164" t="str">
        <f t="shared" si="366"/>
        <v>280-0.0510865049547025i</v>
      </c>
      <c r="S1233" s="164" t="str">
        <f t="shared" si="367"/>
        <v>-168.585466350518i</v>
      </c>
      <c r="T1233" s="164" t="str">
        <f t="shared" si="376"/>
        <v>74.4854384753446-123.724867841909i</v>
      </c>
      <c r="U1233" s="164" t="str">
        <f t="shared" si="368"/>
        <v>-0.132245687110272+0.219668172669707i</v>
      </c>
    </row>
    <row r="1234" spans="2:21" x14ac:dyDescent="0.2">
      <c r="B1234" s="164">
        <f t="shared" si="377"/>
        <v>6.9799999999998725</v>
      </c>
      <c r="C1234" s="164">
        <f t="shared" si="378"/>
        <v>9549925.8602115847</v>
      </c>
      <c r="D1234" s="164">
        <f t="shared" si="369"/>
        <v>9549.9258602115842</v>
      </c>
      <c r="E1234" s="164">
        <f t="shared" si="370"/>
        <v>-103.0329990371483</v>
      </c>
      <c r="F1234" s="164">
        <f t="shared" si="371"/>
        <v>-241.98954811559639</v>
      </c>
      <c r="G1234" s="164">
        <f t="shared" si="372"/>
        <v>-11.895108988015791</v>
      </c>
      <c r="H1234" s="164">
        <f t="shared" si="373"/>
        <v>120.75835626979878</v>
      </c>
      <c r="I1234" s="164">
        <f t="shared" si="374"/>
        <v>-114.92810802516409</v>
      </c>
      <c r="J1234" s="164">
        <f t="shared" si="375"/>
        <v>-121.23119184579761</v>
      </c>
      <c r="K1234" s="164" t="str">
        <f t="shared" si="361"/>
        <v>1+2.76378211430962i</v>
      </c>
      <c r="L1234" s="164" t="str">
        <f t="shared" si="362"/>
        <v>1-0.930515991852355i</v>
      </c>
      <c r="M1234" s="164" t="str">
        <f t="shared" si="379"/>
        <v>3.57174345536061+1.83326612245726i</v>
      </c>
      <c r="N1234" s="164" t="str">
        <f t="shared" si="363"/>
        <v>1+20626.8516378174i</v>
      </c>
      <c r="O1234" s="164" t="str">
        <f t="shared" si="364"/>
        <v>-2405.38770749432+35.1681932497783i</v>
      </c>
      <c r="P1234" s="164" t="str">
        <f t="shared" si="380"/>
        <v>-727814.492240763-49615540.2057218i</v>
      </c>
      <c r="Q1234" s="164" t="str">
        <f t="shared" si="365"/>
        <v>-3.31213709619073E-06+6.22648350147704E-06i</v>
      </c>
      <c r="R1234" s="164" t="str">
        <f t="shared" si="366"/>
        <v>280-0.0505017225681783i</v>
      </c>
      <c r="S1234" s="164" t="str">
        <f t="shared" si="367"/>
        <v>-166.655684474988i</v>
      </c>
      <c r="T1234" s="164" t="str">
        <f t="shared" si="376"/>
        <v>73.2336665478221-123.05388000552i</v>
      </c>
      <c r="U1234" s="164" t="str">
        <f t="shared" si="368"/>
        <v>-0.130023219980467+0.218476862672985i</v>
      </c>
    </row>
    <row r="1235" spans="2:21" x14ac:dyDescent="0.2">
      <c r="B1235" s="164">
        <f t="shared" si="377"/>
        <v>6.9849999999998724</v>
      </c>
      <c r="C1235" s="164">
        <f t="shared" si="378"/>
        <v>9660508.7898953278</v>
      </c>
      <c r="D1235" s="164">
        <f t="shared" si="369"/>
        <v>9660.5087898953279</v>
      </c>
      <c r="E1235" s="164">
        <f t="shared" si="370"/>
        <v>-103.19782713153569</v>
      </c>
      <c r="F1235" s="164">
        <f t="shared" si="371"/>
        <v>-242.11815945890464</v>
      </c>
      <c r="G1235" s="164">
        <f t="shared" si="372"/>
        <v>-11.969159890083066</v>
      </c>
      <c r="H1235" s="164">
        <f t="shared" si="373"/>
        <v>120.46931853261242</v>
      </c>
      <c r="I1235" s="164">
        <f t="shared" si="374"/>
        <v>-115.16698702161875</v>
      </c>
      <c r="J1235" s="164">
        <f t="shared" si="375"/>
        <v>-121.64884092629222</v>
      </c>
      <c r="K1235" s="164" t="str">
        <f t="shared" si="361"/>
        <v>1+2.79578520288659i</v>
      </c>
      <c r="L1235" s="164" t="str">
        <f t="shared" si="362"/>
        <v>1-0.941290859218114i</v>
      </c>
      <c r="M1235" s="164" t="str">
        <f t="shared" si="379"/>
        <v>3.63164705581441+1.85449434366848i</v>
      </c>
      <c r="N1235" s="164" t="str">
        <f t="shared" si="363"/>
        <v>1+20865.6993228832i</v>
      </c>
      <c r="O1235" s="164" t="str">
        <f t="shared" si="364"/>
        <v>-2461.43967778949+35.5754217349174i</v>
      </c>
      <c r="P1235" s="164" t="str">
        <f t="shared" si="380"/>
        <v>-744767.49288334-51359624.6427483i</v>
      </c>
      <c r="Q1235" s="164" t="str">
        <f t="shared" si="365"/>
        <v>-3.23615483464447E-06+6.11672003612962E-06i</v>
      </c>
      <c r="R1235" s="164" t="str">
        <f t="shared" si="366"/>
        <v>280-0.0499236341302787i</v>
      </c>
      <c r="S1235" s="164" t="str">
        <f t="shared" si="367"/>
        <v>-164.74799262992i</v>
      </c>
      <c r="T1235" s="164" t="str">
        <f t="shared" si="376"/>
        <v>71.9955557321697-122.374001326585i</v>
      </c>
      <c r="U1235" s="164" t="str">
        <f t="shared" si="368"/>
        <v>-0.127825007566254+0.217269767368348i</v>
      </c>
    </row>
    <row r="1236" spans="2:21" x14ac:dyDescent="0.2">
      <c r="B1236" s="164">
        <f t="shared" si="377"/>
        <v>6.9899999999998723</v>
      </c>
      <c r="C1236" s="164">
        <f t="shared" si="378"/>
        <v>9772372.2095552329</v>
      </c>
      <c r="D1236" s="164">
        <f t="shared" si="369"/>
        <v>9772.372209555233</v>
      </c>
      <c r="E1236" s="164">
        <f t="shared" si="370"/>
        <v>-103.36184875338705</v>
      </c>
      <c r="F1236" s="164">
        <f t="shared" si="371"/>
        <v>-242.24875134563541</v>
      </c>
      <c r="G1236" s="164">
        <f t="shared" si="372"/>
        <v>-12.043650786487458</v>
      </c>
      <c r="H1236" s="164">
        <f t="shared" si="373"/>
        <v>120.18189091951797</v>
      </c>
      <c r="I1236" s="164">
        <f t="shared" si="374"/>
        <v>-115.40549953987451</v>
      </c>
      <c r="J1236" s="164">
        <f t="shared" si="375"/>
        <v>-122.06686042611744</v>
      </c>
      <c r="K1236" s="164" t="str">
        <f t="shared" si="361"/>
        <v>1+2.82815886976391i</v>
      </c>
      <c r="L1236" s="164" t="str">
        <f t="shared" si="362"/>
        <v>1-0.952190493667687i</v>
      </c>
      <c r="M1236" s="164" t="str">
        <f t="shared" si="379"/>
        <v>3.69294599037115+1.87596837609622i</v>
      </c>
      <c r="N1236" s="164" t="str">
        <f t="shared" si="363"/>
        <v>1+21107.3127337932i</v>
      </c>
      <c r="O1236" s="164" t="str">
        <f t="shared" si="364"/>
        <v>-2518.79726619604+35.9873657036733i</v>
      </c>
      <c r="P1236" s="164" t="str">
        <f t="shared" si="380"/>
        <v>-762115.379639012-53165005.6232575i</v>
      </c>
      <c r="Q1236" s="164" t="str">
        <f t="shared" si="365"/>
        <v>-3.16192865669286E-06+6.00952002427186E-06i</v>
      </c>
      <c r="R1236" s="164" t="str">
        <f t="shared" si="366"/>
        <v>280-0.049352163016008i</v>
      </c>
      <c r="S1236" s="164" t="str">
        <f t="shared" si="367"/>
        <v>-162.862137952827i</v>
      </c>
      <c r="T1236" s="164" t="str">
        <f t="shared" si="376"/>
        <v>70.7712064294692-121.68555689311i</v>
      </c>
      <c r="U1236" s="164" t="str">
        <f t="shared" si="368"/>
        <v>-0.125651228125428+0.216047463935547i</v>
      </c>
    </row>
    <row r="1237" spans="2:21" x14ac:dyDescent="0.2">
      <c r="B1237" s="164">
        <f t="shared" si="377"/>
        <v>6.9949999999998722</v>
      </c>
      <c r="C1237" s="164">
        <f t="shared" si="378"/>
        <v>9885530.9465664793</v>
      </c>
      <c r="D1237" s="164">
        <f t="shared" si="369"/>
        <v>9885.5309465664795</v>
      </c>
      <c r="E1237" s="164">
        <f t="shared" si="370"/>
        <v>-103.52506730932524</v>
      </c>
      <c r="F1237" s="164">
        <f t="shared" si="371"/>
        <v>-242.38127606774259</v>
      </c>
      <c r="G1237" s="164">
        <f t="shared" si="372"/>
        <v>-12.118576742892319</v>
      </c>
      <c r="H1237" s="164">
        <f t="shared" si="373"/>
        <v>119.89609327087273</v>
      </c>
      <c r="I1237" s="164">
        <f t="shared" si="374"/>
        <v>-115.64364405221755</v>
      </c>
      <c r="J1237" s="164">
        <f t="shared" si="375"/>
        <v>-122.48518279686986</v>
      </c>
      <c r="K1237" s="164" t="str">
        <f t="shared" si="361"/>
        <v>1+2.86090740603607i</v>
      </c>
      <c r="L1237" s="164" t="str">
        <f t="shared" si="362"/>
        <v>1-0.963216339935822i</v>
      </c>
      <c r="M1237" s="164" t="str">
        <f t="shared" si="379"/>
        <v>3.75567276053735+1.89769106610025i</v>
      </c>
      <c r="N1237" s="164" t="str">
        <f t="shared" si="363"/>
        <v>1+21351.7238961436i</v>
      </c>
      <c r="O1237" s="164" t="str">
        <f t="shared" si="364"/>
        <v>-2577.49088446661+36.4040797587733i</v>
      </c>
      <c r="P1237" s="164" t="str">
        <f t="shared" si="380"/>
        <v>-779867.350586984-55033837.3058783i</v>
      </c>
      <c r="Q1237" s="164" t="str">
        <f t="shared" si="365"/>
        <v>-3.08941739456432E-06+5.90480973302319E-06i</v>
      </c>
      <c r="R1237" s="164" t="str">
        <f t="shared" si="366"/>
        <v>280-0.0487872334774884i</v>
      </c>
      <c r="S1237" s="164" t="str">
        <f t="shared" si="367"/>
        <v>-160.997870475712i</v>
      </c>
      <c r="T1237" s="164" t="str">
        <f t="shared" si="376"/>
        <v>69.5607096075428-120.98887122509i</v>
      </c>
      <c r="U1237" s="164" t="str">
        <f t="shared" si="368"/>
        <v>-0.123502043167438+0.214810528545851i</v>
      </c>
    </row>
    <row r="1238" spans="2:21" x14ac:dyDescent="0.2">
      <c r="B1238" s="164">
        <f t="shared" si="377"/>
        <v>6.9999999999998721</v>
      </c>
      <c r="C1238" s="164">
        <f t="shared" si="378"/>
        <v>9999999.999997057</v>
      </c>
      <c r="D1238" s="164">
        <f t="shared" si="369"/>
        <v>9999.9999999970569</v>
      </c>
      <c r="E1238" s="164">
        <f t="shared" si="370"/>
        <v>-103.68748630725598</v>
      </c>
      <c r="F1238" s="164">
        <f t="shared" si="371"/>
        <v>-242.51568544242343</v>
      </c>
      <c r="G1238" s="164">
        <f t="shared" si="372"/>
        <v>-12.193932794119544</v>
      </c>
      <c r="H1238" s="164">
        <f t="shared" si="373"/>
        <v>119.61194466265559</v>
      </c>
      <c r="I1238" s="164">
        <f t="shared" si="374"/>
        <v>-115.88141910137553</v>
      </c>
      <c r="J1238" s="164">
        <f t="shared" si="375"/>
        <v>-122.90374077976784</v>
      </c>
      <c r="K1238" s="164" t="str">
        <f t="shared" si="361"/>
        <v>1+2.89403515248607i</v>
      </c>
      <c r="L1238" s="164" t="str">
        <f t="shared" si="362"/>
        <v>1-0.974369859486496i</v>
      </c>
      <c r="M1238" s="164" t="str">
        <f t="shared" si="379"/>
        <v>3.81986062487683+1.91966529299957i</v>
      </c>
      <c r="N1238" s="164" t="str">
        <f t="shared" si="363"/>
        <v>1+21598.965206369i</v>
      </c>
      <c r="O1238" s="164" t="str">
        <f t="shared" si="364"/>
        <v>-2637.55165273449+36.8256191352137i</v>
      </c>
      <c r="P1238" s="164" t="str">
        <f t="shared" si="380"/>
        <v>-798032.818057212-56968349.5517942i</v>
      </c>
      <c r="Q1238" s="164" t="str">
        <f t="shared" si="365"/>
        <v>-3.01858087140544E-06+5.80251778148408E-06i</v>
      </c>
      <c r="R1238" s="164" t="str">
        <f t="shared" si="366"/>
        <v>280-0.048228770633922i</v>
      </c>
      <c r="S1238" s="164" t="str">
        <f t="shared" si="367"/>
        <v>-159.154943091942i</v>
      </c>
      <c r="T1238" s="164" t="str">
        <f t="shared" si="376"/>
        <v>68.3641469273918-120.284267975799i</v>
      </c>
      <c r="U1238" s="164" t="str">
        <f t="shared" si="368"/>
        <v>-0.121377597677875+0.213559535831705i</v>
      </c>
    </row>
    <row r="1239" spans="2:21" x14ac:dyDescent="0.2">
      <c r="B1239" s="164">
        <f t="shared" si="377"/>
        <v>7.004999999999872</v>
      </c>
      <c r="C1239" s="164">
        <f t="shared" si="378"/>
        <v>10115794.542596009</v>
      </c>
      <c r="D1239" s="164">
        <f t="shared" si="369"/>
        <v>10115.794542596008</v>
      </c>
      <c r="E1239" s="164">
        <f t="shared" si="370"/>
        <v>-103.84910935661355</v>
      </c>
      <c r="F1239" s="164">
        <f t="shared" si="371"/>
        <v>-242.65193085235563</v>
      </c>
      <c r="G1239" s="164">
        <f t="shared" si="372"/>
        <v>-12.269713947451402</v>
      </c>
      <c r="H1239" s="164">
        <f t="shared" si="373"/>
        <v>119.32946340885491</v>
      </c>
      <c r="I1239" s="164">
        <f t="shared" si="374"/>
        <v>-116.11882330406496</v>
      </c>
      <c r="J1239" s="164">
        <f t="shared" si="375"/>
        <v>-123.32246744350073</v>
      </c>
      <c r="K1239" s="164" t="str">
        <f t="shared" si="361"/>
        <v>1+2.92754650016082i</v>
      </c>
      <c r="L1239" s="164" t="str">
        <f t="shared" si="362"/>
        <v>1-0.985652530706644i</v>
      </c>
      <c r="M1239" s="164" t="str">
        <f t="shared" si="379"/>
        <v>3.88554361664489+1.94189396945418i</v>
      </c>
      <c r="N1239" s="164" t="str">
        <f t="shared" si="363"/>
        <v>1+21849.0694360372i</v>
      </c>
      <c r="O1239" s="164" t="str">
        <f t="shared" si="364"/>
        <v>-2699.01141601401+37.2520397075823i</v>
      </c>
      <c r="P1239" s="164" t="str">
        <f t="shared" si="380"/>
        <v>-816621.413620995-58970850.5851075i</v>
      </c>
      <c r="Q1239" s="164" t="str">
        <f t="shared" si="365"/>
        <v>-2.94937987629791E-06+0.0000057025750625632i</v>
      </c>
      <c r="R1239" s="164" t="str">
        <f t="shared" si="366"/>
        <v>280-0.0476767004616632i</v>
      </c>
      <c r="S1239" s="164" t="str">
        <f t="shared" si="367"/>
        <v>-157.333111523488i</v>
      </c>
      <c r="T1239" s="164" t="str">
        <f t="shared" si="376"/>
        <v>67.1815908794213-119.572069642265i</v>
      </c>
      <c r="U1239" s="164" t="str">
        <f t="shared" si="368"/>
        <v>-0.11927802036033+0.212295058372689i</v>
      </c>
    </row>
    <row r="1240" spans="2:21" x14ac:dyDescent="0.2">
      <c r="B1240" s="164">
        <f t="shared" si="377"/>
        <v>7.0099999999998719</v>
      </c>
      <c r="C1240" s="164">
        <f t="shared" si="378"/>
        <v>10232929.922804529</v>
      </c>
      <c r="D1240" s="164">
        <f t="shared" si="369"/>
        <v>10232.929922804529</v>
      </c>
      <c r="E1240" s="164">
        <f t="shared" si="370"/>
        <v>-104.00994016849465</v>
      </c>
      <c r="F1240" s="164">
        <f t="shared" si="371"/>
        <v>-242.78996328595002</v>
      </c>
      <c r="G1240" s="164">
        <f t="shared" si="372"/>
        <v>-12.345915185882109</v>
      </c>
      <c r="H1240" s="164">
        <f t="shared" si="373"/>
        <v>119.04866706453144</v>
      </c>
      <c r="I1240" s="164">
        <f t="shared" si="374"/>
        <v>-116.35585535437676</v>
      </c>
      <c r="J1240" s="164">
        <f t="shared" si="375"/>
        <v>-123.74129622141858</v>
      </c>
      <c r="K1240" s="164" t="str">
        <f t="shared" si="361"/>
        <v>1+2.96144589095315i</v>
      </c>
      <c r="L1240" s="164" t="str">
        <f t="shared" si="362"/>
        <v>1-0.997065849102114i</v>
      </c>
      <c r="M1240" s="164" t="str">
        <f t="shared" si="379"/>
        <v>3.95275656183317+1.96438004185104i</v>
      </c>
      <c r="N1240" s="164" t="str">
        <f t="shared" si="363"/>
        <v>1+22102.0697361932i</v>
      </c>
      <c r="O1240" s="164" t="str">
        <f t="shared" si="364"/>
        <v>-2761.90276108517+37.6833979974642i</v>
      </c>
      <c r="P1240" s="164" t="str">
        <f t="shared" si="380"/>
        <v>-835642.993197762-61043729.746691i</v>
      </c>
      <c r="Q1240" s="164" t="str">
        <f t="shared" si="365"/>
        <v>-2.88177613995351E-06+5.60491466744281E-06i</v>
      </c>
      <c r="R1240" s="164" t="str">
        <f t="shared" si="366"/>
        <v>280-0.0471309497844091i</v>
      </c>
      <c r="S1240" s="164" t="str">
        <f t="shared" si="367"/>
        <v>-155.53213428855i</v>
      </c>
      <c r="T1240" s="164" t="str">
        <f t="shared" si="376"/>
        <v>66.0131049288871-118.852597285202i</v>
      </c>
      <c r="U1240" s="164" t="str">
        <f t="shared" si="368"/>
        <v>-0.117203423894629+0.211017666198269i</v>
      </c>
    </row>
    <row r="1241" spans="2:21" x14ac:dyDescent="0.2">
      <c r="B1241" s="164">
        <f t="shared" si="377"/>
        <v>7.0149999999998718</v>
      </c>
      <c r="C1241" s="164">
        <f t="shared" si="378"/>
        <v>10351421.66679039</v>
      </c>
      <c r="D1241" s="164">
        <f t="shared" si="369"/>
        <v>10351.421666790391</v>
      </c>
      <c r="E1241" s="164">
        <f t="shared" si="370"/>
        <v>-104.16998255567819</v>
      </c>
      <c r="F1241" s="164">
        <f t="shared" si="371"/>
        <v>-242.92973337755973</v>
      </c>
      <c r="G1241" s="164">
        <f t="shared" si="372"/>
        <v>-12.422531471315857</v>
      </c>
      <c r="H1241" s="164">
        <f t="shared" si="373"/>
        <v>118.76957242952921</v>
      </c>
      <c r="I1241" s="164">
        <f t="shared" si="374"/>
        <v>-116.59251402699405</v>
      </c>
      <c r="J1241" s="164">
        <f t="shared" si="375"/>
        <v>-124.16016094803052</v>
      </c>
      <c r="K1241" s="164" t="str">
        <f t="shared" si="361"/>
        <v>1+2.99573781819061i</v>
      </c>
      <c r="L1241" s="164" t="str">
        <f t="shared" si="362"/>
        <v>1-1.0086113274959i</v>
      </c>
      <c r="M1241" s="164" t="str">
        <f t="shared" si="379"/>
        <v>4.0215350976349+1.98712649069471i</v>
      </c>
      <c r="N1241" s="164" t="str">
        <f t="shared" si="363"/>
        <v>1+22357.9996417525i</v>
      </c>
      <c r="O1241" s="164" t="str">
        <f t="shared" si="364"/>
        <v>-2826.2590337716+38.1197511809334i</v>
      </c>
      <c r="P1241" s="164" t="str">
        <f t="shared" si="380"/>
        <v>-855107.642280775-63189460.344814i</v>
      </c>
      <c r="Q1241" s="164" t="str">
        <f t="shared" si="365"/>
        <v>-2.81573231106734E-06+5.50947181259261E-06i</v>
      </c>
      <c r="R1241" s="164" t="str">
        <f t="shared" si="366"/>
        <v>280-0.0465914462634983i</v>
      </c>
      <c r="S1241" s="164" t="str">
        <f t="shared" si="367"/>
        <v>-153.751772669545i</v>
      </c>
      <c r="T1241" s="164" t="str">
        <f t="shared" si="376"/>
        <v>64.8587436699741-118.126170258657i</v>
      </c>
      <c r="U1241" s="164" t="str">
        <f t="shared" si="368"/>
        <v>-0.115153905210397+0.209727926307797i</v>
      </c>
    </row>
    <row r="1242" spans="2:21" x14ac:dyDescent="0.2">
      <c r="B1242" s="164">
        <f t="shared" si="377"/>
        <v>7.0199999999998717</v>
      </c>
      <c r="C1242" s="164">
        <f t="shared" si="378"/>
        <v>10471285.480505912</v>
      </c>
      <c r="D1242" s="164">
        <f t="shared" si="369"/>
        <v>10471.285480505912</v>
      </c>
      <c r="E1242" s="164">
        <f t="shared" si="370"/>
        <v>-104.3292404325301</v>
      </c>
      <c r="F1242" s="164">
        <f t="shared" si="371"/>
        <v>-243.07119144759798</v>
      </c>
      <c r="G1242" s="164">
        <f t="shared" si="372"/>
        <v>-12.499557747708002</v>
      </c>
      <c r="H1242" s="164">
        <f t="shared" si="373"/>
        <v>118.49219555280952</v>
      </c>
      <c r="I1242" s="164">
        <f t="shared" si="374"/>
        <v>-116.8287981802381</v>
      </c>
      <c r="J1242" s="164">
        <f t="shared" si="375"/>
        <v>-124.57899589478846</v>
      </c>
      <c r="K1242" s="164" t="str">
        <f t="shared" si="361"/>
        <v>1+3.030426827231i</v>
      </c>
      <c r="L1242" s="164" t="str">
        <f t="shared" si="362"/>
        <v>1-1.02029049622865i</v>
      </c>
      <c r="M1242" s="164" t="str">
        <f t="shared" si="379"/>
        <v>4.09191569134013+2.01013633100235i</v>
      </c>
      <c r="N1242" s="164" t="str">
        <f t="shared" si="363"/>
        <v>1+22616.893075947i</v>
      </c>
      <c r="O1242" s="164" t="str">
        <f t="shared" si="364"/>
        <v>-2892.11435662093+38.5611570961317i</v>
      </c>
      <c r="P1242" s="164" t="str">
        <f t="shared" si="380"/>
        <v>-875025.681284626-65410602.6059497i</v>
      </c>
      <c r="Q1242" s="164" t="str">
        <f t="shared" si="365"/>
        <v>-2.75121193330873E-06+0.0000054161837692448i</v>
      </c>
      <c r="R1242" s="164" t="str">
        <f t="shared" si="366"/>
        <v>280-0.0460581183883238i</v>
      </c>
      <c r="S1242" s="164" t="str">
        <f t="shared" si="367"/>
        <v>-151.991790681468i</v>
      </c>
      <c r="T1242" s="164" t="str">
        <f t="shared" si="376"/>
        <v>63.7185529879308-117.393105949594i</v>
      </c>
      <c r="U1242" s="164" t="str">
        <f t="shared" si="368"/>
        <v>-0.113129545774916+0.208426402208156i</v>
      </c>
    </row>
    <row r="1243" spans="2:21" x14ac:dyDescent="0.2">
      <c r="B1243" s="164">
        <f t="shared" si="377"/>
        <v>7.0249999999998716</v>
      </c>
      <c r="C1243" s="164">
        <f t="shared" si="378"/>
        <v>10592537.25176977</v>
      </c>
      <c r="D1243" s="164">
        <f t="shared" si="369"/>
        <v>10592.537251769771</v>
      </c>
      <c r="E1243" s="164">
        <f t="shared" si="370"/>
        <v>-104.48771781478928</v>
      </c>
      <c r="F1243" s="164">
        <f t="shared" si="371"/>
        <v>-243.21428754250974</v>
      </c>
      <c r="G1243" s="164">
        <f t="shared" si="372"/>
        <v>-12.57698894414732</v>
      </c>
      <c r="H1243" s="164">
        <f t="shared" si="373"/>
        <v>118.2165517373914</v>
      </c>
      <c r="I1243" s="164">
        <f t="shared" si="374"/>
        <v>-117.06470675893659</v>
      </c>
      <c r="J1243" s="164">
        <f t="shared" si="375"/>
        <v>-124.99773580511834</v>
      </c>
      <c r="K1243" s="164" t="str">
        <f t="shared" si="361"/>
        <v>1+3.06551751606489i</v>
      </c>
      <c r="L1243" s="164" t="str">
        <f t="shared" si="362"/>
        <v>1-1.03210490336154i</v>
      </c>
      <c r="M1243" s="164" t="str">
        <f t="shared" si="379"/>
        <v>4.16393565967126+2.03341261270335i</v>
      </c>
      <c r="N1243" s="164" t="str">
        <f t="shared" si="363"/>
        <v>1+22878.784354821i</v>
      </c>
      <c r="O1243" s="164" t="str">
        <f t="shared" si="364"/>
        <v>-2959.50364699704+39.0076742509351i</v>
      </c>
      <c r="P1243" s="164" t="str">
        <f t="shared" si="380"/>
        <v>-895407.671017245-67709806.7292773i</v>
      </c>
      <c r="Q1243" s="164" t="str">
        <f t="shared" si="365"/>
        <v>-2.68817942293147E-06+5.32498979524796E-06i</v>
      </c>
      <c r="R1243" s="164" t="str">
        <f t="shared" si="366"/>
        <v>280-0.0455308954668532i</v>
      </c>
      <c r="S1243" s="164" t="str">
        <f t="shared" si="367"/>
        <v>-150.251955040615i</v>
      </c>
      <c r="T1243" s="164" t="str">
        <f t="shared" si="376"/>
        <v>62.5925702286797-116.653719527586i</v>
      </c>
      <c r="U1243" s="164" t="str">
        <f t="shared" si="368"/>
        <v>-0.111130411894261+0.207113653469342i</v>
      </c>
    </row>
    <row r="1244" spans="2:21" x14ac:dyDescent="0.2">
      <c r="B1244" s="164">
        <f t="shared" si="377"/>
        <v>7.0299999999998715</v>
      </c>
      <c r="C1244" s="164">
        <f t="shared" si="378"/>
        <v>10715193.052372908</v>
      </c>
      <c r="D1244" s="164">
        <f t="shared" si="369"/>
        <v>10715.193052372908</v>
      </c>
      <c r="E1244" s="164">
        <f t="shared" si="370"/>
        <v>-104.64541881923475</v>
      </c>
      <c r="F1244" s="164">
        <f t="shared" si="371"/>
        <v>-243.35897147454364</v>
      </c>
      <c r="G1244" s="164">
        <f t="shared" si="372"/>
        <v>-12.65481997787626</v>
      </c>
      <c r="H1244" s="164">
        <f t="shared" si="373"/>
        <v>117.94265554586548</v>
      </c>
      <c r="I1244" s="164">
        <f t="shared" si="374"/>
        <v>-117.30023879711101</v>
      </c>
      <c r="J1244" s="164">
        <f t="shared" si="375"/>
        <v>-125.41631592867816</v>
      </c>
      <c r="K1244" s="164" t="str">
        <f t="shared" si="361"/>
        <v>1+3.10101453592508i</v>
      </c>
      <c r="L1244" s="164" t="str">
        <f t="shared" si="362"/>
        <v>1-1.04405611488143i</v>
      </c>
      <c r="M1244" s="164" t="str">
        <f t="shared" si="379"/>
        <v>4.23763318856878+2.05695842104365i</v>
      </c>
      <c r="N1244" s="164" t="str">
        <f t="shared" si="363"/>
        <v>1+23143.7081917797i</v>
      </c>
      <c r="O1244" s="164" t="str">
        <f t="shared" si="364"/>
        <v>-3028.46263559369+39.4593618307089i</v>
      </c>
      <c r="P1244" s="164" t="str">
        <f t="shared" si="380"/>
        <v>-916264.418279371-70089816.0485266i</v>
      </c>
      <c r="Q1244" s="164" t="str">
        <f t="shared" si="365"/>
        <v>-2.62660004698484E-06+0.0000052358310692181i</v>
      </c>
      <c r="R1244" s="164" t="str">
        <f t="shared" si="366"/>
        <v>280-0.0450097076162593i</v>
      </c>
      <c r="S1244" s="164" t="str">
        <f t="shared" si="367"/>
        <v>-148.532035133656i</v>
      </c>
      <c r="T1244" s="164" t="str">
        <f t="shared" si="376"/>
        <v>61.4808243753103-115.908323704767i</v>
      </c>
      <c r="U1244" s="164" t="str">
        <f t="shared" si="368"/>
        <v>-0.10915655502666+0.20579023529828i</v>
      </c>
    </row>
    <row r="1245" spans="2:21" x14ac:dyDescent="0.2">
      <c r="B1245" s="164">
        <f t="shared" si="377"/>
        <v>7.0349999999998714</v>
      </c>
      <c r="C1245" s="164">
        <f t="shared" si="378"/>
        <v>10839269.140208842</v>
      </c>
      <c r="D1245" s="164">
        <f t="shared" si="369"/>
        <v>10839.269140208842</v>
      </c>
      <c r="E1245" s="164">
        <f t="shared" si="370"/>
        <v>-104.80234766323215</v>
      </c>
      <c r="F1245" s="164">
        <f t="shared" si="371"/>
        <v>-243.50519286127684</v>
      </c>
      <c r="G1245" s="164">
        <f t="shared" si="372"/>
        <v>-12.733045757247092</v>
      </c>
      <c r="H1245" s="164">
        <f t="shared" si="373"/>
        <v>117.67052080646361</v>
      </c>
      <c r="I1245" s="164">
        <f t="shared" si="374"/>
        <v>-117.53539342047925</v>
      </c>
      <c r="J1245" s="164">
        <f t="shared" si="375"/>
        <v>-125.83467205481323</v>
      </c>
      <c r="K1245" s="164" t="str">
        <f t="shared" si="361"/>
        <v>1+3.1369225919031i</v>
      </c>
      <c r="L1245" s="164" t="str">
        <f t="shared" si="362"/>
        <v>1-1.05614571490847i</v>
      </c>
      <c r="M1245" s="164" t="str">
        <f t="shared" si="379"/>
        <v>4.31304735343803+2.08077687699463i</v>
      </c>
      <c r="N1245" s="164" t="str">
        <f t="shared" si="363"/>
        <v>1+23411.6997021908i</v>
      </c>
      <c r="O1245" s="164" t="str">
        <f t="shared" si="364"/>
        <v>-3099.02788537941+39.9162797061523i</v>
      </c>
      <c r="P1245" s="164" t="str">
        <f t="shared" si="380"/>
        <v>-937606.98159447-72553470.3049384i</v>
      </c>
      <c r="Q1245" s="164" t="str">
        <f t="shared" si="365"/>
        <v>-2.56643990210727E-06+5.14865062690938E-06i</v>
      </c>
      <c r="R1245" s="164" t="str">
        <f t="shared" si="366"/>
        <v>280-0.0444944857536569i</v>
      </c>
      <c r="S1245" s="164" t="str">
        <f t="shared" si="367"/>
        <v>-146.831802987068i</v>
      </c>
      <c r="T1245" s="164" t="str">
        <f t="shared" si="376"/>
        <v>60.3833362308998-115.157228506171i</v>
      </c>
      <c r="U1245" s="164" t="str">
        <f t="shared" si="368"/>
        <v>-0.10720801210708+0.20445669813106i</v>
      </c>
    </row>
    <row r="1246" spans="2:21" x14ac:dyDescent="0.2">
      <c r="B1246" s="164">
        <f t="shared" si="377"/>
        <v>7.0399999999998712</v>
      </c>
      <c r="C1246" s="164">
        <f t="shared" si="378"/>
        <v>10964781.96142862</v>
      </c>
      <c r="D1246" s="164">
        <f t="shared" si="369"/>
        <v>10964.78196142862</v>
      </c>
      <c r="E1246" s="164">
        <f t="shared" si="370"/>
        <v>-104.95850866415918</v>
      </c>
      <c r="F1246" s="164">
        <f t="shared" si="371"/>
        <v>-243.65290116483828</v>
      </c>
      <c r="G1246" s="164">
        <f t="shared" si="372"/>
        <v>-12.811661184611269</v>
      </c>
      <c r="H1246" s="164">
        <f t="shared" si="373"/>
        <v>117.40016061965861</v>
      </c>
      <c r="I1246" s="164">
        <f t="shared" si="374"/>
        <v>-117.77016984877045</v>
      </c>
      <c r="J1246" s="164">
        <f t="shared" si="375"/>
        <v>-126.25274054517968</v>
      </c>
      <c r="K1246" s="164" t="str">
        <f t="shared" si="361"/>
        <v>1+3.17324644357289i</v>
      </c>
      <c r="L1246" s="164" t="str">
        <f t="shared" si="362"/>
        <v>1-1.06837530590604i</v>
      </c>
      <c r="M1246" s="164" t="str">
        <f t="shared" si="379"/>
        <v>4.39021813986744+2.10487113766685i</v>
      </c>
      <c r="N1246" s="164" t="str">
        <f t="shared" si="363"/>
        <v>1+23682.7944080388i</v>
      </c>
      <c r="O1246" s="164" t="str">
        <f t="shared" si="364"/>
        <v>-3171.23681098367+40.378488441235i</v>
      </c>
      <c r="P1246" s="164" t="str">
        <f t="shared" si="380"/>
        <v>-959446.677072123-75103709.0352424i</v>
      </c>
      <c r="Q1246" s="164" t="str">
        <f t="shared" si="365"/>
        <v>-2.50766589388591E-06+5.06339329972909E-06i</v>
      </c>
      <c r="R1246" s="164" t="str">
        <f t="shared" si="366"/>
        <v>280-0.0439851615869468i</v>
      </c>
      <c r="S1246" s="164" t="str">
        <f t="shared" si="367"/>
        <v>-145.151033236924i</v>
      </c>
      <c r="T1246" s="164" t="str">
        <f t="shared" si="376"/>
        <v>59.3001186070854-114.400741050532i</v>
      </c>
      <c r="U1246" s="164" t="str">
        <f t="shared" si="368"/>
        <v>-0.105284805882031+0.203113587243764i</v>
      </c>
    </row>
    <row r="1247" spans="2:21" x14ac:dyDescent="0.2">
      <c r="B1247" s="164">
        <f t="shared" si="377"/>
        <v>7.0449999999998711</v>
      </c>
      <c r="C1247" s="164">
        <f t="shared" si="378"/>
        <v>11091748.152620742</v>
      </c>
      <c r="D1247" s="164">
        <f t="shared" si="369"/>
        <v>11091.748152620743</v>
      </c>
      <c r="E1247" s="164">
        <f t="shared" si="370"/>
        <v>-105.11390623870915</v>
      </c>
      <c r="F1247" s="164">
        <f t="shared" si="371"/>
        <v>-243.8020457307826</v>
      </c>
      <c r="G1247" s="164">
        <f t="shared" si="372"/>
        <v>-12.890661159141159</v>
      </c>
      <c r="H1247" s="164">
        <f t="shared" si="373"/>
        <v>117.13158736526593</v>
      </c>
      <c r="I1247" s="164">
        <f t="shared" si="374"/>
        <v>-118.00456739785031</v>
      </c>
      <c r="J1247" s="164">
        <f t="shared" si="375"/>
        <v>-126.67045836551667</v>
      </c>
      <c r="K1247" s="164" t="str">
        <f t="shared" si="361"/>
        <v>1+3.20999090562163i</v>
      </c>
      <c r="L1247" s="164" t="str">
        <f t="shared" si="362"/>
        <v>1-1.08074650889319i</v>
      </c>
      <c r="M1247" s="164" t="str">
        <f t="shared" si="379"/>
        <v>4.46918646482947+2.12924439672844i</v>
      </c>
      <c r="N1247" s="164" t="str">
        <f t="shared" si="363"/>
        <v>1+23957.0282426333i</v>
      </c>
      <c r="O1247" s="164" t="str">
        <f t="shared" si="364"/>
        <v>-3245.12769853464+40.8460493012241i</v>
      </c>
      <c r="P1247" s="164" t="str">
        <f t="shared" si="380"/>
        <v>-981795.084407952-77743575.0786967i</v>
      </c>
      <c r="Q1247" s="164" t="str">
        <f t="shared" si="365"/>
        <v>-2.45024571676517E-06+4.98000565532419E-06i</v>
      </c>
      <c r="R1247" s="164" t="str">
        <f t="shared" si="366"/>
        <v>280-0.0434816676057617i</v>
      </c>
      <c r="S1247" s="164" t="str">
        <f t="shared" si="367"/>
        <v>-143.489503099014i</v>
      </c>
      <c r="T1247" s="164" t="str">
        <f t="shared" si="376"/>
        <v>58.2311765178191-113.639165341605i</v>
      </c>
      <c r="U1247" s="164" t="str">
        <f t="shared" si="368"/>
        <v>-0.103386945253569+0.201761442381961i</v>
      </c>
    </row>
    <row r="1248" spans="2:21" x14ac:dyDescent="0.2">
      <c r="B1248" s="164">
        <f t="shared" si="377"/>
        <v>7.049999999999871</v>
      </c>
      <c r="C1248" s="164">
        <f t="shared" si="378"/>
        <v>11220184.543016328</v>
      </c>
      <c r="D1248" s="164">
        <f t="shared" si="369"/>
        <v>11220.184543016327</v>
      </c>
      <c r="E1248" s="164">
        <f t="shared" si="370"/>
        <v>-105.26854490207315</v>
      </c>
      <c r="F1248" s="164">
        <f t="shared" si="371"/>
        <v>-243.9525758265639</v>
      </c>
      <c r="G1248" s="164">
        <f t="shared" si="372"/>
        <v>-12.970040579581134</v>
      </c>
      <c r="H1248" s="164">
        <f t="shared" si="373"/>
        <v>116.86481271002499</v>
      </c>
      <c r="I1248" s="164">
        <f t="shared" si="374"/>
        <v>-118.23858548165428</v>
      </c>
      <c r="J1248" s="164">
        <f t="shared" si="375"/>
        <v>-127.08776311653891</v>
      </c>
      <c r="K1248" s="164" t="str">
        <f t="shared" si="361"/>
        <v>1+3.24716084848796i</v>
      </c>
      <c r="L1248" s="164" t="str">
        <f t="shared" si="362"/>
        <v>1-1.09326096365946i</v>
      </c>
      <c r="M1248" s="164" t="str">
        <f t="shared" si="379"/>
        <v>4.54999419837522+2.1538998848285i</v>
      </c>
      <c r="N1248" s="164" t="str">
        <f t="shared" si="363"/>
        <v>1+24234.437555372i</v>
      </c>
      <c r="O1248" s="164" t="str">
        <f t="shared" si="364"/>
        <v>-3320.73972595894+41.3190242608052i</v>
      </c>
      <c r="P1248" s="164" t="str">
        <f t="shared" si="380"/>
        <v>-1004664.05302334-80476218.2073708i</v>
      </c>
      <c r="Q1248" s="164" t="str">
        <f t="shared" si="365"/>
        <v>-2.39414783448845E-06+4.89843594016914E-06i</v>
      </c>
      <c r="R1248" s="164" t="str">
        <f t="shared" si="366"/>
        <v>280-0.0429839370725202i</v>
      </c>
      <c r="S1248" s="164" t="str">
        <f t="shared" si="367"/>
        <v>-141.846992339316i</v>
      </c>
      <c r="T1248" s="164" t="str">
        <f t="shared" si="376"/>
        <v>57.1765073777659-112.872802070038i</v>
      </c>
      <c r="U1248" s="164" t="str">
        <f t="shared" si="368"/>
        <v>-0.101514425631542+0.200400797408944i</v>
      </c>
    </row>
    <row r="1249" spans="2:21" x14ac:dyDescent="0.2">
      <c r="B1249" s="164">
        <f t="shared" si="377"/>
        <v>7.0549999999998709</v>
      </c>
      <c r="C1249" s="164">
        <f t="shared" si="378"/>
        <v>11350108.156719806</v>
      </c>
      <c r="D1249" s="164">
        <f t="shared" si="369"/>
        <v>11350.108156719805</v>
      </c>
      <c r="E1249" s="164">
        <f t="shared" si="370"/>
        <v>-105.42242926700082</v>
      </c>
      <c r="F1249" s="164">
        <f t="shared" si="371"/>
        <v>-244.10444067956493</v>
      </c>
      <c r="G1249" s="164">
        <f t="shared" si="372"/>
        <v>-13.049794346927099</v>
      </c>
      <c r="H1249" s="164">
        <f t="shared" si="373"/>
        <v>116.59984761563929</v>
      </c>
      <c r="I1249" s="164">
        <f t="shared" si="374"/>
        <v>-118.47222361392792</v>
      </c>
      <c r="J1249" s="164">
        <f t="shared" si="375"/>
        <v>-127.50459306392564</v>
      </c>
      <c r="K1249" s="164" t="str">
        <f t="shared" si="361"/>
        <v>1+3.28476119900756i</v>
      </c>
      <c r="L1249" s="164" t="str">
        <f t="shared" si="362"/>
        <v>1-1.10592032898229i</v>
      </c>
      <c r="M1249" s="164" t="str">
        <f t="shared" si="379"/>
        <v>4.6326841858347+2.17884087002527i</v>
      </c>
      <c r="N1249" s="164" t="str">
        <f t="shared" si="363"/>
        <v>1+24515.0591165588i</v>
      </c>
      <c r="O1249" s="164" t="str">
        <f t="shared" si="364"/>
        <v>-3398.11298375438+41.7974760122969i</v>
      </c>
      <c r="P1249" s="164" t="str">
        <f t="shared" si="380"/>
        <v>-1028065.70834816-83304898.8840086i</v>
      </c>
      <c r="Q1249" s="164" t="str">
        <f t="shared" si="365"/>
        <v>-2.33934146105706E-06+4.81863402408715E-06i</v>
      </c>
      <c r="R1249" s="164" t="str">
        <f t="shared" si="366"/>
        <v>280-0.042491904013579i</v>
      </c>
      <c r="S1249" s="164" t="str">
        <f t="shared" si="367"/>
        <v>-140.22328324481i</v>
      </c>
      <c r="T1249" s="164" t="str">
        <f t="shared" si="376"/>
        <v>56.1361012048045-112.101948425793i</v>
      </c>
      <c r="U1249" s="164" t="str">
        <f t="shared" si="368"/>
        <v>-0.0996672292931251+0.199032179972687i</v>
      </c>
    </row>
    <row r="1250" spans="2:21" x14ac:dyDescent="0.2">
      <c r="B1250" s="164">
        <f t="shared" si="377"/>
        <v>7.0599999999998708</v>
      </c>
      <c r="C1250" s="164">
        <f t="shared" si="378"/>
        <v>11481536.214965442</v>
      </c>
      <c r="D1250" s="164">
        <f t="shared" si="369"/>
        <v>11481.536214965443</v>
      </c>
      <c r="E1250" s="164">
        <f t="shared" si="370"/>
        <v>-105.57556404274075</v>
      </c>
      <c r="F1250" s="164">
        <f t="shared" si="371"/>
        <v>-244.25758951463013</v>
      </c>
      <c r="G1250" s="164">
        <f t="shared" si="372"/>
        <v>-13.129917367033162</v>
      </c>
      <c r="H1250" s="164">
        <f t="shared" si="373"/>
        <v>116.33670234723823</v>
      </c>
      <c r="I1250" s="164">
        <f t="shared" si="374"/>
        <v>-118.70548140977391</v>
      </c>
      <c r="J1250" s="164">
        <f t="shared" si="375"/>
        <v>-127.9208871673919</v>
      </c>
      <c r="K1250" s="164" t="str">
        <f t="shared" si="361"/>
        <v>1+3.32279694106616i</v>
      </c>
      <c r="L1250" s="164" t="str">
        <f t="shared" si="362"/>
        <v>1-1.11872628284683i</v>
      </c>
      <c r="M1250" s="164" t="str">
        <f t="shared" si="379"/>
        <v>4.71730027053376+2.20407065821933i</v>
      </c>
      <c r="N1250" s="164" t="str">
        <f t="shared" si="363"/>
        <v>1+24798.9301222776i</v>
      </c>
      <c r="O1250" s="164" t="str">
        <f t="shared" si="364"/>
        <v>-3477.28849624638+42.2814679739605i</v>
      </c>
      <c r="P1250" s="164" t="str">
        <f t="shared" si="380"/>
        <v>-1052012.45824981-86232992.1519458i</v>
      </c>
      <c r="Q1250" s="164" t="str">
        <f t="shared" si="365"/>
        <v>-0.0000022857965421918+4.74055134663918E-06i</v>
      </c>
      <c r="R1250" s="164" t="str">
        <f t="shared" si="366"/>
        <v>280-0.042005503210489i</v>
      </c>
      <c r="S1250" s="164" t="str">
        <f t="shared" si="367"/>
        <v>-138.618160594614i</v>
      </c>
      <c r="T1250" s="164" t="str">
        <f t="shared" si="376"/>
        <v>55.1099408260861-111.326897921091i</v>
      </c>
      <c r="U1250" s="164" t="str">
        <f t="shared" si="368"/>
        <v>-0.0978453257486642+0.197656111191492i</v>
      </c>
    </row>
    <row r="1251" spans="2:21" x14ac:dyDescent="0.2">
      <c r="B1251" s="164">
        <f t="shared" si="377"/>
        <v>7.0649999999998707</v>
      </c>
      <c r="C1251" s="164">
        <f t="shared" si="378"/>
        <v>11614486.138400003</v>
      </c>
      <c r="D1251" s="164">
        <f t="shared" si="369"/>
        <v>11614.486138400003</v>
      </c>
      <c r="E1251" s="164">
        <f t="shared" si="370"/>
        <v>-105.72795403386165</v>
      </c>
      <c r="F1251" s="164">
        <f t="shared" si="371"/>
        <v>-244.41197159106162</v>
      </c>
      <c r="G1251" s="164">
        <f t="shared" si="372"/>
        <v>-13.21040455314405</v>
      </c>
      <c r="H1251" s="164">
        <f t="shared" si="373"/>
        <v>116.07538648225204</v>
      </c>
      <c r="I1251" s="164">
        <f t="shared" si="374"/>
        <v>-118.93835858700569</v>
      </c>
      <c r="J1251" s="164">
        <f t="shared" si="375"/>
        <v>-128.33658510880957</v>
      </c>
      <c r="K1251" s="164" t="str">
        <f t="shared" si="361"/>
        <v>1+3.36127311626016i</v>
      </c>
      <c r="L1251" s="164" t="str">
        <f t="shared" si="362"/>
        <v>1-1.1316805226684i</v>
      </c>
      <c r="M1251" s="164" t="str">
        <f t="shared" si="379"/>
        <v>4.80388731704054+2.22959259359176i</v>
      </c>
      <c r="N1251" s="164" t="str">
        <f t="shared" si="363"/>
        <v>1+25086.088199323i</v>
      </c>
      <c r="O1251" s="164" t="str">
        <f t="shared" si="364"/>
        <v>-3558.30824333969+42.7710642984063i</v>
      </c>
      <c r="P1251" s="164" t="str">
        <f t="shared" si="380"/>
        <v>-1076516.99961208-89263991.6617333i</v>
      </c>
      <c r="Q1251" s="164" t="str">
        <f t="shared" si="365"/>
        <v>-0.0000022334837372822+4.66414086531747E-06i</v>
      </c>
      <c r="R1251" s="164" t="str">
        <f t="shared" si="366"/>
        <v>280-0.041524670191351i</v>
      </c>
      <c r="S1251" s="164" t="str">
        <f t="shared" si="367"/>
        <v>-137.031411631458i</v>
      </c>
      <c r="T1251" s="164" t="str">
        <f t="shared" si="376"/>
        <v>54.098002087157-110.547940223817i</v>
      </c>
      <c r="U1251" s="164" t="str">
        <f t="shared" si="368"/>
        <v>-0.0960486721129677+0.196273105358212i</v>
      </c>
    </row>
    <row r="1252" spans="2:21" x14ac:dyDescent="0.2">
      <c r="B1252" s="164">
        <f t="shared" si="377"/>
        <v>7.0699999999998706</v>
      </c>
      <c r="C1252" s="164">
        <f t="shared" si="378"/>
        <v>11748975.54939183</v>
      </c>
      <c r="D1252" s="164">
        <f t="shared" si="369"/>
        <v>11748.975549391831</v>
      </c>
      <c r="E1252" s="164">
        <f t="shared" si="370"/>
        <v>-105.87960413895466</v>
      </c>
      <c r="F1252" s="164">
        <f t="shared" si="371"/>
        <v>-244.5675362390312</v>
      </c>
      <c r="G1252" s="164">
        <f t="shared" si="372"/>
        <v>-13.291250828352174</v>
      </c>
      <c r="H1252" s="164">
        <f t="shared" si="373"/>
        <v>115.81590891966235</v>
      </c>
      <c r="I1252" s="164">
        <f t="shared" si="374"/>
        <v>-119.17085496730684</v>
      </c>
      <c r="J1252" s="164">
        <f t="shared" si="375"/>
        <v>-128.75162731936885</v>
      </c>
      <c r="K1252" s="164" t="str">
        <f t="shared" si="361"/>
        <v>1+3.40019482456493i</v>
      </c>
      <c r="L1252" s="164" t="str">
        <f t="shared" si="362"/>
        <v>1-1.14478476551746i</v>
      </c>
      <c r="M1252" s="164" t="str">
        <f t="shared" si="379"/>
        <v>4.89249123495324+2.25541005904747i</v>
      </c>
      <c r="N1252" s="164" t="str">
        <f t="shared" si="363"/>
        <v>1+25376.5714101868i</v>
      </c>
      <c r="O1252" s="164" t="str">
        <f t="shared" si="364"/>
        <v>-3641.21518277662+43.2663298810969i</v>
      </c>
      <c r="P1252" s="164" t="str">
        <f t="shared" si="380"/>
        <v>-1101592.32506713-92401513.8392574i</v>
      </c>
      <c r="Q1252" s="164" t="str">
        <f t="shared" si="365"/>
        <v>-0.0000021823744018098+4.58935700548268E-06i</v>
      </c>
      <c r="R1252" s="164" t="str">
        <f t="shared" si="366"/>
        <v>280-0.0410493412222687i</v>
      </c>
      <c r="S1252" s="164" t="str">
        <f t="shared" si="367"/>
        <v>-135.462826033487i</v>
      </c>
      <c r="T1252" s="164" t="str">
        <f t="shared" si="376"/>
        <v>53.1002540636278-109.765361001333i</v>
      </c>
      <c r="U1252" s="164" t="str">
        <f t="shared" si="368"/>
        <v>-0.0942772134811143+0.19488366966294i</v>
      </c>
    </row>
    <row r="1253" spans="2:21" x14ac:dyDescent="0.2">
      <c r="B1253" s="164">
        <f t="shared" si="377"/>
        <v>7.0749999999998705</v>
      </c>
      <c r="C1253" s="164">
        <f t="shared" si="378"/>
        <v>11885022.274366679</v>
      </c>
      <c r="D1253" s="164">
        <f t="shared" si="369"/>
        <v>11885.022274366678</v>
      </c>
      <c r="E1253" s="164">
        <f t="shared" si="370"/>
        <v>-106.03051934922105</v>
      </c>
      <c r="F1253" s="164">
        <f t="shared" si="371"/>
        <v>-244.72423289536707</v>
      </c>
      <c r="G1253" s="164">
        <f t="shared" si="372"/>
        <v>-13.372451127979165</v>
      </c>
      <c r="H1253" s="164">
        <f t="shared" si="373"/>
        <v>115.55827788961017</v>
      </c>
      <c r="I1253" s="164">
        <f t="shared" si="374"/>
        <v>-119.40297047720021</v>
      </c>
      <c r="J1253" s="164">
        <f t="shared" si="375"/>
        <v>-129.1659550057569</v>
      </c>
      <c r="K1253" s="164" t="str">
        <f t="shared" si="361"/>
        <v>1+3.43956722501072i</v>
      </c>
      <c r="L1253" s="164" t="str">
        <f t="shared" si="362"/>
        <v>1-1.15804074834719i</v>
      </c>
      <c r="M1253" s="164" t="str">
        <f t="shared" si="379"/>
        <v>4.98315900324188+2.28152647666353i</v>
      </c>
      <c r="N1253" s="164" t="str">
        <f t="shared" si="363"/>
        <v>1+25670.4182581041i</v>
      </c>
      <c r="O1253" s="164" t="str">
        <f t="shared" si="364"/>
        <v>-3726.05327291389+43.7673303689487i</v>
      </c>
      <c r="P1253" s="164" t="str">
        <f t="shared" si="380"/>
        <v>-1127251.72988445-95649302.2003469i</v>
      </c>
      <c r="Q1253" s="164" t="str">
        <f t="shared" si="365"/>
        <v>-2.13244057023127E-06+4.51615561198465E-06i</v>
      </c>
      <c r="R1253" s="164" t="str">
        <f t="shared" si="366"/>
        <v>280-0.0405794532989024i</v>
      </c>
      <c r="S1253" s="164" t="str">
        <f t="shared" si="367"/>
        <v>-133.912195886378i</v>
      </c>
      <c r="T1253" s="164" t="str">
        <f t="shared" si="376"/>
        <v>52.1166592749051-108.979441774571i</v>
      </c>
      <c r="U1253" s="164" t="str">
        <f t="shared" si="368"/>
        <v>-0.0925308833079251+0.193488303933963i</v>
      </c>
    </row>
    <row r="1254" spans="2:21" x14ac:dyDescent="0.2">
      <c r="B1254" s="164">
        <f t="shared" si="377"/>
        <v>7.0799999999998704</v>
      </c>
      <c r="C1254" s="164">
        <f t="shared" si="378"/>
        <v>12022644.346170539</v>
      </c>
      <c r="D1254" s="164">
        <f t="shared" si="369"/>
        <v>12022.644346170538</v>
      </c>
      <c r="E1254" s="164">
        <f t="shared" si="370"/>
        <v>-106.18070474694375</v>
      </c>
      <c r="F1254" s="164">
        <f t="shared" si="371"/>
        <v>-244.88201113867586</v>
      </c>
      <c r="G1254" s="164">
        <f t="shared" si="372"/>
        <v>-13.45400040187968</v>
      </c>
      <c r="H1254" s="164">
        <f t="shared" si="373"/>
        <v>115.30250096333528</v>
      </c>
      <c r="I1254" s="164">
        <f t="shared" si="374"/>
        <v>-119.63470514882343</v>
      </c>
      <c r="J1254" s="164">
        <f t="shared" si="375"/>
        <v>-129.5795101753406</v>
      </c>
      <c r="K1254" s="164" t="str">
        <f t="shared" ref="K1254:K1317" si="381">COMPLEX(1,2*PI()*C1254*esr*Cout)</f>
        <v>1+3.47939553636656i</v>
      </c>
      <c r="L1254" s="164" t="str">
        <f t="shared" ref="L1254:L1317" si="382">COMPLEX(1,-2*PI()*C1254*(1-Dmax)^2*Lout*10^-6/Req)</f>
        <v>1-1.17145022822378i</v>
      </c>
      <c r="M1254" s="164" t="str">
        <f t="shared" si="379"/>
        <v>5.07593869515741+2.30794530814278i</v>
      </c>
      <c r="N1254" s="164" t="str">
        <f t="shared" ref="N1254:N1317" si="383">COMPLEX(1,2*PI()*C1254*(Rd+Rs+esr)*Req*Cout/(Req+Rd+Rs))</f>
        <v>1+25967.6676921562i</v>
      </c>
      <c r="O1254" s="164" t="str">
        <f t="shared" ref="O1254:O1317" si="384">IMSUM(COMPLEX(1,2*PI()*C1254/(Qd*ws)),IMPRODUCT(COMPLEX(0,2*PI()*C1254/ws),COMPLEX(0,2*PI()*C1254/ws)))</f>
        <v>-3812.8674960298+44.2741321690337i</v>
      </c>
      <c r="P1254" s="164" t="str">
        <f t="shared" si="380"/>
        <v>-1153508.8190201-99011231.8169934i</v>
      </c>
      <c r="Q1254" s="164" t="str">
        <f t="shared" ref="Q1254:Q1317" si="385">IMPRODUCT(Ap,IMDIV(M1254,P1254))</f>
        <v>-0.0000020836549393088+4.44449390241127E-06i</v>
      </c>
      <c r="R1254" s="164" t="str">
        <f t="shared" ref="R1254:R1317" si="386">IMSUM(Rz*10^3,IMDIV(1,COMPLEX(0,(2*PI()*C1254*Cz*10^-9))))</f>
        <v>280-0.0401149441381167i</v>
      </c>
      <c r="S1254" s="164" t="str">
        <f t="shared" ref="S1254:S1317" si="387">IMDIV(1,COMPLEX(0,(2*PI()*C1254*Cp*10^-12)))</f>
        <v>-132.379315655785i</v>
      </c>
      <c r="T1254" s="164" t="str">
        <f t="shared" si="376"/>
        <v>51.1471738995222-108.190459782321i</v>
      </c>
      <c r="U1254" s="164" t="str">
        <f t="shared" ref="U1254:U1317" si="388">IMPRODUCT(-Rs*g/(Rs+Rd),T1254)</f>
        <v>-0.090809603790274+0.192087500396809i</v>
      </c>
    </row>
    <row r="1255" spans="2:21" x14ac:dyDescent="0.2">
      <c r="B1255" s="164">
        <f t="shared" si="377"/>
        <v>7.0849999999998703</v>
      </c>
      <c r="C1255" s="164">
        <f t="shared" si="378"/>
        <v>12161860.006460048</v>
      </c>
      <c r="D1255" s="164">
        <f t="shared" ref="D1255:D1318" si="389">C1255/1000</f>
        <v>12161.860006460049</v>
      </c>
      <c r="E1255" s="164">
        <f t="shared" ref="E1255:E1318" si="390">20*LOG(IMABS(Q1255))</f>
        <v>-106.33016550384953</v>
      </c>
      <c r="F1255" s="164">
        <f t="shared" ref="F1255:F1318" si="391">IF(180/PI()*IMARGUMENT(Q1255)&gt;0,180/PI()*IMARGUMENT(Q1255)-360,180/PI()*IMARGUMENT(Q1255))</f>
        <v>-245.04082072375559</v>
      </c>
      <c r="G1255" s="164">
        <f t="shared" ref="G1255:G1318" si="392">20*LOG(IMABS(U1255))</f>
        <v>-13.535893616669485</v>
      </c>
      <c r="H1255" s="164">
        <f t="shared" ref="H1255:H1318" si="393">180/PI()*IMARGUMENT(U1255)</f>
        <v>115.04858506342504</v>
      </c>
      <c r="I1255" s="164">
        <f t="shared" ref="I1255:I1318" si="394">E1255+G1255</f>
        <v>-119.86605912051901</v>
      </c>
      <c r="J1255" s="164">
        <f t="shared" ref="J1255:J1318" si="395">F1255+H1255</f>
        <v>-129.99223566033055</v>
      </c>
      <c r="K1255" s="164" t="str">
        <f t="shared" si="381"/>
        <v>1+3.51968503783202i</v>
      </c>
      <c r="L1255" s="164" t="str">
        <f t="shared" si="382"/>
        <v>1-1.18501498255924i</v>
      </c>
      <c r="M1255" s="164" t="str">
        <f t="shared" si="379"/>
        <v>5.17087950372053+2.33467005527278i</v>
      </c>
      <c r="N1255" s="164" t="str">
        <f t="shared" si="383"/>
        <v>1+26268.3591124338i</v>
      </c>
      <c r="O1255" s="164" t="str">
        <f t="shared" si="384"/>
        <v>-3901.70388217464+44.7868024573817i</v>
      </c>
      <c r="P1255" s="164" t="str">
        <f t="shared" si="380"/>
        <v>-1180377.51433031-102491313.940538i</v>
      </c>
      <c r="Q1255" s="164" t="str">
        <f t="shared" si="385"/>
        <v>-0.0000020359908518745+4.37433042190815E-06i</v>
      </c>
      <c r="R1255" s="164" t="str">
        <f t="shared" si="386"/>
        <v>280-0.0396557521697256i</v>
      </c>
      <c r="S1255" s="164" t="str">
        <f t="shared" si="387"/>
        <v>-130.863982160094i</v>
      </c>
      <c r="T1255" s="164" t="str">
        <f t="shared" ref="T1255:T1318" si="396">IMDIV(IMPRODUCT(R1255,S1255),IMSUM(R1255,S1255))</f>
        <v>50.1917479916028-107.398687855535i</v>
      </c>
      <c r="U1255" s="164" t="str">
        <f t="shared" si="388"/>
        <v>-0.0891132862514093+0.19068174345108i</v>
      </c>
    </row>
    <row r="1256" spans="2:21" x14ac:dyDescent="0.2">
      <c r="B1256" s="164">
        <f t="shared" ref="B1256:B1319" si="397">B1255+0.005</f>
        <v>7.0899999999998702</v>
      </c>
      <c r="C1256" s="164">
        <f t="shared" ref="C1256:C1319" si="398">10^B1256</f>
        <v>12302687.708120141</v>
      </c>
      <c r="D1256" s="164">
        <f t="shared" si="389"/>
        <v>12302.687708120142</v>
      </c>
      <c r="E1256" s="164">
        <f t="shared" si="390"/>
        <v>-106.47890687936014</v>
      </c>
      <c r="F1256" s="164">
        <f t="shared" si="391"/>
        <v>-245.20061161527056</v>
      </c>
      <c r="G1256" s="164">
        <f t="shared" si="392"/>
        <v>-13.618125757874617</v>
      </c>
      <c r="H1256" s="164">
        <f t="shared" si="393"/>
        <v>114.79653647434513</v>
      </c>
      <c r="I1256" s="164">
        <f t="shared" si="394"/>
        <v>-120.09703263723476</v>
      </c>
      <c r="J1256" s="164">
        <f t="shared" si="395"/>
        <v>-130.40407514092544</v>
      </c>
      <c r="K1256" s="164" t="str">
        <f t="shared" si="381"/>
        <v>1+3.56044106973684i</v>
      </c>
      <c r="L1256" s="164" t="str">
        <f t="shared" si="382"/>
        <v>1-1.19873680934708i</v>
      </c>
      <c r="M1256" s="164" t="str">
        <f t="shared" ref="M1256:M1319" si="399">IMPRODUCT(K1256,L1256)</f>
        <v>5.26803176780464+2.36170426038976i</v>
      </c>
      <c r="N1256" s="164" t="str">
        <f t="shared" si="383"/>
        <v>1+26572.5323752588i</v>
      </c>
      <c r="O1256" s="164" t="str">
        <f t="shared" si="384"/>
        <v>-3992.60953357621+45.305409187884i</v>
      </c>
      <c r="P1256" s="164" t="str">
        <f t="shared" ref="P1256:P1319" si="400">IMPRODUCT(N1256,O1256)</f>
        <v>-1207872.06195297-106093700.787312i</v>
      </c>
      <c r="Q1256" s="164" t="str">
        <f t="shared" si="385"/>
        <v>-1.98942228101674E-06+4.30562499951829E-06i</v>
      </c>
      <c r="R1256" s="164" t="str">
        <f t="shared" si="386"/>
        <v>280-0.0392018165283308i</v>
      </c>
      <c r="S1256" s="164" t="str">
        <f t="shared" si="387"/>
        <v>-129.365994543492i</v>
      </c>
      <c r="T1256" s="164" t="str">
        <f t="shared" si="396"/>
        <v>49.2503256980282-106.604394301534i</v>
      </c>
      <c r="U1256" s="164" t="str">
        <f t="shared" si="388"/>
        <v>-0.0874418315265249+0.189271509464864i</v>
      </c>
    </row>
    <row r="1257" spans="2:21" x14ac:dyDescent="0.2">
      <c r="B1257" s="164">
        <f t="shared" si="397"/>
        <v>7.0949999999998701</v>
      </c>
      <c r="C1257" s="164">
        <f t="shared" si="398"/>
        <v>12445146.117710134</v>
      </c>
      <c r="D1257" s="164">
        <f t="shared" si="389"/>
        <v>12445.146117710134</v>
      </c>
      <c r="E1257" s="164">
        <f t="shared" si="390"/>
        <v>-106.62693421873851</v>
      </c>
      <c r="F1257" s="164">
        <f t="shared" si="391"/>
        <v>-245.36133402064365</v>
      </c>
      <c r="G1257" s="164">
        <f t="shared" si="392"/>
        <v>-13.700691832004262</v>
      </c>
      <c r="H1257" s="164">
        <f t="shared" si="393"/>
        <v>114.54636085323472</v>
      </c>
      <c r="I1257" s="164">
        <f t="shared" si="394"/>
        <v>-120.32762605074278</v>
      </c>
      <c r="J1257" s="164">
        <f t="shared" si="395"/>
        <v>-130.81497316740894</v>
      </c>
      <c r="K1257" s="164" t="str">
        <f t="shared" si="381"/>
        <v>1+3.60166903424892i</v>
      </c>
      <c r="L1257" s="164" t="str">
        <f t="shared" si="382"/>
        <v>1-1.21261752740057i</v>
      </c>
      <c r="M1257" s="164" t="str">
        <f t="shared" si="399"/>
        <v>5.36744699882612+2.38905150684835i</v>
      </c>
      <c r="N1257" s="164" t="str">
        <f t="shared" si="383"/>
        <v>1+26880.2277984678i</v>
      </c>
      <c r="O1257" s="164" t="str">
        <f t="shared" si="384"/>
        <v>-4085.63264961413+45.8300211013011i</v>
      </c>
      <c r="P1257" s="164" t="str">
        <f t="shared" si="400"/>
        <v>-1236007.03986117-109822690.492464i</v>
      </c>
      <c r="Q1257" s="164" t="str">
        <f t="shared" si="385"/>
        <v>-1.94392381467646E-06+4.23833870598824E-06i</v>
      </c>
      <c r="R1257" s="164" t="str">
        <f t="shared" si="386"/>
        <v>280-0.038753077045255i</v>
      </c>
      <c r="S1257" s="164" t="str">
        <f t="shared" si="387"/>
        <v>-127.885154249341i</v>
      </c>
      <c r="T1257" s="164" t="str">
        <f t="shared" si="396"/>
        <v>48.3228454758838-105.807842797897i</v>
      </c>
      <c r="U1257" s="164" t="str">
        <f t="shared" si="388"/>
        <v>-0.0857951303488273+0.187857266586344i</v>
      </c>
    </row>
    <row r="1258" spans="2:21" x14ac:dyDescent="0.2">
      <c r="B1258" s="164">
        <f t="shared" si="397"/>
        <v>7.09999999999987</v>
      </c>
      <c r="C1258" s="164">
        <f t="shared" si="398"/>
        <v>12589254.117937911</v>
      </c>
      <c r="D1258" s="164">
        <f t="shared" si="389"/>
        <v>12589.254117937911</v>
      </c>
      <c r="E1258" s="164">
        <f t="shared" si="390"/>
        <v>-106.77425295113288</v>
      </c>
      <c r="F1258" s="164">
        <f t="shared" si="391"/>
        <v>-245.52293842213936</v>
      </c>
      <c r="G1258" s="164">
        <f t="shared" si="392"/>
        <v>-13.783586868544299</v>
      </c>
      <c r="H1258" s="164">
        <f t="shared" si="393"/>
        <v>114.2980632409383</v>
      </c>
      <c r="I1258" s="164">
        <f t="shared" si="394"/>
        <v>-120.55783981967718</v>
      </c>
      <c r="J1258" s="164">
        <f t="shared" si="395"/>
        <v>-131.22487518120107</v>
      </c>
      <c r="K1258" s="164" t="str">
        <f t="shared" si="381"/>
        <v>1+3.6433743960903i</v>
      </c>
      <c r="L1258" s="164" t="str">
        <f t="shared" si="382"/>
        <v>1-1.22665897659386i</v>
      </c>
      <c r="M1258" s="164" t="str">
        <f t="shared" si="399"/>
        <v>5.4691779080564+2.41671541949644i</v>
      </c>
      <c r="N1258" s="164" t="str">
        <f t="shared" si="383"/>
        <v>1+27191.4861667558i</v>
      </c>
      <c r="O1258" s="164" t="str">
        <f t="shared" si="384"/>
        <v>-4180.82255237588+46.3607077343738i</v>
      </c>
      <c r="P1258" s="164" t="str">
        <f t="shared" si="400"/>
        <v>-1264797.36559261-113682732.237882i</v>
      </c>
      <c r="Q1258" s="164" t="str">
        <f t="shared" si="385"/>
        <v>-0.0000018994706406415+4.17243381299183E-06i</v>
      </c>
      <c r="R1258" s="164" t="str">
        <f t="shared" si="386"/>
        <v>280-0.0383094742405656i</v>
      </c>
      <c r="S1258" s="164" t="str">
        <f t="shared" si="387"/>
        <v>-126.421264993866i</v>
      </c>
      <c r="T1258" s="164" t="str">
        <f t="shared" si="396"/>
        <v>47.4092403097895-105.009292295894i</v>
      </c>
      <c r="U1258" s="164" t="str">
        <f t="shared" si="388"/>
        <v>-0.0841730637353962+0.186439474572344i</v>
      </c>
    </row>
    <row r="1259" spans="2:21" x14ac:dyDescent="0.2">
      <c r="B1259" s="164">
        <f t="shared" si="397"/>
        <v>7.1049999999998699</v>
      </c>
      <c r="C1259" s="164">
        <f t="shared" si="398"/>
        <v>12735030.810162812</v>
      </c>
      <c r="D1259" s="164">
        <f t="shared" si="389"/>
        <v>12735.030810162812</v>
      </c>
      <c r="E1259" s="164">
        <f t="shared" si="390"/>
        <v>-106.92086858752027</v>
      </c>
      <c r="F1259" s="164">
        <f t="shared" si="391"/>
        <v>-245.68537560810077</v>
      </c>
      <c r="G1259" s="164">
        <f t="shared" si="392"/>
        <v>-13.866805921875054</v>
      </c>
      <c r="H1259" s="164">
        <f t="shared" si="393"/>
        <v>114.05164807325522</v>
      </c>
      <c r="I1259" s="164">
        <f t="shared" si="394"/>
        <v>-120.78767450939533</v>
      </c>
      <c r="J1259" s="164">
        <f t="shared" si="395"/>
        <v>-131.63372753484555</v>
      </c>
      <c r="K1259" s="164" t="str">
        <f t="shared" si="381"/>
        <v>1+3.68556268326151i</v>
      </c>
      <c r="L1259" s="164" t="str">
        <f t="shared" si="382"/>
        <v>1-1.24086301810582i</v>
      </c>
      <c r="M1259" s="164" t="str">
        <f t="shared" si="399"/>
        <v>5.57327843457006+2.44469966515569i</v>
      </c>
      <c r="N1259" s="164" t="str">
        <f t="shared" si="383"/>
        <v>1+27506.3487370824i</v>
      </c>
      <c r="O1259" s="164" t="str">
        <f t="shared" si="384"/>
        <v>-4278.22971280785+46.8975394290405i</v>
      </c>
      <c r="P1259" s="164" t="str">
        <f t="shared" si="400"/>
        <v>-1294258.30415907-117678431.560301i</v>
      </c>
      <c r="Q1259" s="164" t="str">
        <f t="shared" si="385"/>
        <v>-1.85603853192851E-06+4.10787375372409E-06i</v>
      </c>
      <c r="R1259" s="164" t="str">
        <f t="shared" si="386"/>
        <v>280-0.0378709493151914i</v>
      </c>
      <c r="S1259" s="164" t="str">
        <f t="shared" si="387"/>
        <v>-124.974132740132i</v>
      </c>
      <c r="T1259" s="164" t="str">
        <f t="shared" si="396"/>
        <v>46.5094379287177-104.208996933207i</v>
      </c>
      <c r="U1259" s="164" t="str">
        <f t="shared" si="388"/>
        <v>-0.0825755033721355+0.185018584633369i</v>
      </c>
    </row>
    <row r="1260" spans="2:21" x14ac:dyDescent="0.2">
      <c r="B1260" s="164">
        <f t="shared" si="397"/>
        <v>7.1099999999998698</v>
      </c>
      <c r="C1260" s="164">
        <f t="shared" si="398"/>
        <v>12882495.51692749</v>
      </c>
      <c r="D1260" s="164">
        <f t="shared" si="389"/>
        <v>12882.495516927491</v>
      </c>
      <c r="E1260" s="164">
        <f t="shared" si="390"/>
        <v>-107.06678671855612</v>
      </c>
      <c r="F1260" s="164">
        <f t="shared" si="391"/>
        <v>-245.84859670331662</v>
      </c>
      <c r="G1260" s="164">
        <f t="shared" si="392"/>
        <v>-13.950344073110339</v>
      </c>
      <c r="H1260" s="164">
        <f t="shared" si="393"/>
        <v>113.80711919238307</v>
      </c>
      <c r="I1260" s="164">
        <f t="shared" si="394"/>
        <v>-121.01713079166646</v>
      </c>
      <c r="J1260" s="164">
        <f t="shared" si="395"/>
        <v>-132.04147751093353</v>
      </c>
      <c r="K1260" s="164" t="str">
        <f t="shared" si="381"/>
        <v>1+3.72823948777433i</v>
      </c>
      <c r="L1260" s="164" t="str">
        <f t="shared" si="382"/>
        <v>1-1.25523153466677i</v>
      </c>
      <c r="M1260" s="164" t="str">
        <f t="shared" si="399"/>
        <v>5.67980377384422+2.47300795310756i</v>
      </c>
      <c r="N1260" s="164" t="str">
        <f t="shared" si="383"/>
        <v>1+27824.8572441403i</v>
      </c>
      <c r="O1260" s="164" t="str">
        <f t="shared" si="384"/>
        <v>-4377.90577747585+47.4405873417609i</v>
      </c>
      <c r="P1260" s="164" t="str">
        <f t="shared" si="400"/>
        <v>-1324405.47614014-121814555.845975i</v>
      </c>
      <c r="Q1260" s="164" t="str">
        <f t="shared" si="385"/>
        <v>-1.81360383254052E-06+4.04462308481766E-06i</v>
      </c>
      <c r="R1260" s="164" t="str">
        <f t="shared" si="386"/>
        <v>280-0.0374374441431285i</v>
      </c>
      <c r="S1260" s="164" t="str">
        <f t="shared" si="387"/>
        <v>-123.543565672324i</v>
      </c>
      <c r="T1260" s="164" t="str">
        <f t="shared" si="396"/>
        <v>45.6233610219473-103.407205955763i</v>
      </c>
      <c r="U1260" s="164" t="str">
        <f t="shared" si="388"/>
        <v>-0.0810023119971907+0.183595039294827i</v>
      </c>
    </row>
    <row r="1261" spans="2:21" x14ac:dyDescent="0.2">
      <c r="B1261" s="164">
        <f t="shared" si="397"/>
        <v>7.1149999999998697</v>
      </c>
      <c r="C1261" s="164">
        <f t="shared" si="398"/>
        <v>13031667.784519099</v>
      </c>
      <c r="D1261" s="164">
        <f t="shared" si="389"/>
        <v>13031.667784519099</v>
      </c>
      <c r="E1261" s="164">
        <f t="shared" si="390"/>
        <v>-107.21201301233171</v>
      </c>
      <c r="F1261" s="164">
        <f t="shared" si="391"/>
        <v>-246.01255319848457</v>
      </c>
      <c r="G1261" s="164">
        <f t="shared" si="392"/>
        <v>-14.03419643186005</v>
      </c>
      <c r="H1261" s="164">
        <f t="shared" si="393"/>
        <v>113.56447985853703</v>
      </c>
      <c r="I1261" s="164">
        <f t="shared" si="394"/>
        <v>-121.24620944419176</v>
      </c>
      <c r="J1261" s="164">
        <f t="shared" si="395"/>
        <v>-132.44807333994754</v>
      </c>
      <c r="K1261" s="164" t="str">
        <f t="shared" si="381"/>
        <v>1+3.77141046639296i</v>
      </c>
      <c r="L1261" s="164" t="str">
        <f t="shared" si="382"/>
        <v>1-1.26976643080803i</v>
      </c>
      <c r="M1261" s="164" t="str">
        <f t="shared" si="399"/>
        <v>5.78881040702384+2.50164403558493i</v>
      </c>
      <c r="N1261" s="164" t="str">
        <f t="shared" si="383"/>
        <v>1+28147.053905887i</v>
      </c>
      <c r="O1261" s="164" t="str">
        <f t="shared" si="384"/>
        <v>-4479.90359594874+47.9899234529475i</v>
      </c>
      <c r="P1261" s="164" t="str">
        <f t="shared" si="400"/>
        <v>-1355254.86596545-126096040.018423i</v>
      </c>
      <c r="Q1261" s="164" t="str">
        <f t="shared" si="385"/>
        <v>-1.77214344359067E-06+3.98264744953805E-06i</v>
      </c>
      <c r="R1261" s="164" t="str">
        <f t="shared" si="386"/>
        <v>280-0.037008901263736i</v>
      </c>
      <c r="S1261" s="164" t="str">
        <f t="shared" si="387"/>
        <v>-122.129374170329i</v>
      </c>
      <c r="T1261" s="164" t="str">
        <f t="shared" si="396"/>
        <v>44.7509274538036-102.604163648435i</v>
      </c>
      <c r="U1261" s="164" t="str">
        <f t="shared" si="388"/>
        <v>-0.0794533437822097+0.182169272273983i</v>
      </c>
    </row>
    <row r="1262" spans="2:21" x14ac:dyDescent="0.2">
      <c r="B1262" s="164">
        <f t="shared" si="397"/>
        <v>7.1199999999998695</v>
      </c>
      <c r="C1262" s="164">
        <f t="shared" si="398"/>
        <v>13182567.385560131</v>
      </c>
      <c r="D1262" s="164">
        <f t="shared" si="389"/>
        <v>13182.567385560131</v>
      </c>
      <c r="E1262" s="164">
        <f t="shared" si="390"/>
        <v>-107.35655321204501</v>
      </c>
      <c r="F1262" s="164">
        <f t="shared" si="391"/>
        <v>-246.17719697874981</v>
      </c>
      <c r="G1262" s="164">
        <f t="shared" si="392"/>
        <v>-14.118358137916559</v>
      </c>
      <c r="H1262" s="164">
        <f t="shared" si="393"/>
        <v>113.32373276171926</v>
      </c>
      <c r="I1262" s="164">
        <f t="shared" si="394"/>
        <v>-121.47491134996157</v>
      </c>
      <c r="J1262" s="164">
        <f t="shared" si="395"/>
        <v>-132.85346421703053</v>
      </c>
      <c r="K1262" s="164" t="str">
        <f t="shared" si="381"/>
        <v>1+3.81508134138386i</v>
      </c>
      <c r="L1262" s="164" t="str">
        <f t="shared" si="382"/>
        <v>1-1.28446963311433i</v>
      </c>
      <c r="M1262" s="164" t="str">
        <f t="shared" si="399"/>
        <v>5.90035613086865+2.53061170826953i</v>
      </c>
      <c r="N1262" s="164" t="str">
        <f t="shared" si="383"/>
        <v>1+28472.9814291411i</v>
      </c>
      <c r="O1262" s="164" t="str">
        <f t="shared" si="384"/>
        <v>-4584.27724881998+48.545620576507i</v>
      </c>
      <c r="P1262" s="164" t="str">
        <f t="shared" si="400"/>
        <v>-1386822.83038983-130527992.426065i</v>
      </c>
      <c r="Q1262" s="164" t="str">
        <f t="shared" si="385"/>
        <v>-0.0000017316348097812+3.92191354221368E-06i</v>
      </c>
      <c r="R1262" s="164" t="str">
        <f t="shared" si="386"/>
        <v>280-0.0365852638741193i</v>
      </c>
      <c r="S1262" s="164" t="str">
        <f t="shared" si="387"/>
        <v>-120.731370784594i</v>
      </c>
      <c r="T1262" s="164" t="str">
        <f t="shared" si="396"/>
        <v>43.8920504768475-101.800109274362i</v>
      </c>
      <c r="U1262" s="164" t="str">
        <f t="shared" si="388"/>
        <v>-0.0779284447108517+0.180741708372235i</v>
      </c>
    </row>
    <row r="1263" spans="2:21" x14ac:dyDescent="0.2">
      <c r="B1263" s="164">
        <f t="shared" si="397"/>
        <v>7.1249999999998694</v>
      </c>
      <c r="C1263" s="164">
        <f t="shared" si="398"/>
        <v>13335214.321629252</v>
      </c>
      <c r="D1263" s="164">
        <f t="shared" si="389"/>
        <v>13335.214321629252</v>
      </c>
      <c r="E1263" s="164">
        <f t="shared" si="390"/>
        <v>-107.50041313358869</v>
      </c>
      <c r="F1263" s="164">
        <f t="shared" si="391"/>
        <v>-246.3424803512944</v>
      </c>
      <c r="G1263" s="164">
        <f t="shared" si="392"/>
        <v>-14.202824362864678</v>
      </c>
      <c r="H1263" s="164">
        <f t="shared" si="393"/>
        <v>113.0848800336243</v>
      </c>
      <c r="I1263" s="164">
        <f t="shared" si="394"/>
        <v>-121.70323749645337</v>
      </c>
      <c r="J1263" s="164">
        <f t="shared" si="395"/>
        <v>-133.2576003176701</v>
      </c>
      <c r="K1263" s="164" t="str">
        <f t="shared" si="381"/>
        <v>1+3.8592579012742i</v>
      </c>
      <c r="L1263" s="164" t="str">
        <f t="shared" si="382"/>
        <v>1-1.2993430904792i</v>
      </c>
      <c r="M1263" s="164" t="str">
        <f t="shared" si="399"/>
        <v>6.01450008839789+2.559914810795i</v>
      </c>
      <c r="N1263" s="164" t="str">
        <f t="shared" si="383"/>
        <v>1+28802.6830152428i</v>
      </c>
      <c r="O1263" s="164" t="str">
        <f t="shared" si="384"/>
        <v>-4691.08207638187+49.107752369491i</v>
      </c>
      <c r="P1263" s="164" t="str">
        <f t="shared" si="400"/>
        <v>-1419126.10716587-135115700.936762i</v>
      </c>
      <c r="Q1263" s="164" t="str">
        <f t="shared" si="385"/>
        <v>-1.69205590622814E-06+3.86238907385936E-06i</v>
      </c>
      <c r="R1263" s="164" t="str">
        <f t="shared" si="386"/>
        <v>280-0.0361664758216013i</v>
      </c>
      <c r="S1263" s="164" t="str">
        <f t="shared" si="387"/>
        <v>-119.349370211285i</v>
      </c>
      <c r="T1263" s="164" t="str">
        <f t="shared" si="396"/>
        <v>43.0466389432222-100.995277022668i</v>
      </c>
      <c r="U1263" s="164" t="str">
        <f t="shared" si="388"/>
        <v>-0.0764274529540235+0.179312763382282i</v>
      </c>
    </row>
    <row r="1264" spans="2:21" x14ac:dyDescent="0.2">
      <c r="B1264" s="164">
        <f t="shared" si="397"/>
        <v>7.1299999999998693</v>
      </c>
      <c r="C1264" s="164">
        <f t="shared" si="398"/>
        <v>13489628.825912502</v>
      </c>
      <c r="D1264" s="164">
        <f t="shared" si="389"/>
        <v>13489.628825912501</v>
      </c>
      <c r="E1264" s="164">
        <f t="shared" si="390"/>
        <v>-107.64359866305965</v>
      </c>
      <c r="F1264" s="164">
        <f t="shared" si="391"/>
        <v>-246.50835607195771</v>
      </c>
      <c r="G1264" s="164">
        <f t="shared" si="392"/>
        <v>-14.287590311616691</v>
      </c>
      <c r="H1264" s="164">
        <f t="shared" si="393"/>
        <v>112.84792325965458</v>
      </c>
      <c r="I1264" s="164">
        <f t="shared" si="394"/>
        <v>-121.93118897467635</v>
      </c>
      <c r="J1264" s="164">
        <f t="shared" si="395"/>
        <v>-133.66043281230313</v>
      </c>
      <c r="K1264" s="164" t="str">
        <f t="shared" si="381"/>
        <v>1+3.90394600161916i</v>
      </c>
      <c r="L1264" s="164" t="str">
        <f t="shared" si="382"/>
        <v>1-1.31438877436332i</v>
      </c>
      <c r="M1264" s="164" t="str">
        <f t="shared" si="399"/>
        <v>6.13130280024879+2.58955722725584i</v>
      </c>
      <c r="N1264" s="164" t="str">
        <f t="shared" si="383"/>
        <v>1+29136.2023657802i</v>
      </c>
      <c r="O1264" s="164" t="str">
        <f t="shared" si="384"/>
        <v>-4800.37470796769+49.67639334186i</v>
      </c>
      <c r="P1264" s="164" t="str">
        <f t="shared" si="400"/>
        <v>-1452181.8239185-139864639.246526i</v>
      </c>
      <c r="Q1264" s="164" t="str">
        <f t="shared" si="385"/>
        <v>-1.65338522562202E-06+3.80404273895277E-06i</v>
      </c>
      <c r="R1264" s="164" t="str">
        <f t="shared" si="386"/>
        <v>280-0.0357524815962794i</v>
      </c>
      <c r="S1264" s="164" t="str">
        <f t="shared" si="387"/>
        <v>-117.983189267722i</v>
      </c>
      <c r="T1264" s="164" t="str">
        <f t="shared" si="396"/>
        <v>42.2145975138503-100.189895964301i</v>
      </c>
      <c r="U1264" s="164" t="str">
        <f t="shared" si="388"/>
        <v>-0.0749501992413005+0.177882844009724i</v>
      </c>
    </row>
    <row r="1265" spans="2:21" x14ac:dyDescent="0.2">
      <c r="B1265" s="164">
        <f t="shared" si="397"/>
        <v>7.1349999999998692</v>
      </c>
      <c r="C1265" s="164">
        <f t="shared" si="398"/>
        <v>13645831.365885165</v>
      </c>
      <c r="D1265" s="164">
        <f t="shared" si="389"/>
        <v>13645.831365885164</v>
      </c>
      <c r="E1265" s="164">
        <f t="shared" si="390"/>
        <v>-107.78611575419615</v>
      </c>
      <c r="F1265" s="164">
        <f t="shared" si="391"/>
        <v>-246.67477737086557</v>
      </c>
      <c r="G1265" s="164">
        <f t="shared" si="392"/>
        <v>-14.372651223873396</v>
      </c>
      <c r="H1265" s="164">
        <f t="shared" si="393"/>
        <v>112.61286349103598</v>
      </c>
      <c r="I1265" s="164">
        <f t="shared" si="394"/>
        <v>-122.15876697806954</v>
      </c>
      <c r="J1265" s="164">
        <f t="shared" si="395"/>
        <v>-134.0619138798296</v>
      </c>
      <c r="K1265" s="164" t="str">
        <f t="shared" si="381"/>
        <v>1+3.94915156577802i</v>
      </c>
      <c r="L1265" s="164" t="str">
        <f t="shared" si="382"/>
        <v>1-1.32960867905579i</v>
      </c>
      <c r="M1265" s="164" t="str">
        <f t="shared" si="399"/>
        <v>6.25082619676522+2.61954288672223i</v>
      </c>
      <c r="N1265" s="164" t="str">
        <f t="shared" si="383"/>
        <v>1+29473.5836883818i</v>
      </c>
      <c r="O1265" s="164" t="str">
        <f t="shared" si="384"/>
        <v>-4912.21309197739+50.2516188663588i</v>
      </c>
      <c r="P1265" s="164" t="str">
        <f t="shared" si="400"/>
        <v>-1486007.50722627-144780473.409941i</v>
      </c>
      <c r="Q1265" s="164" t="str">
        <f t="shared" si="385"/>
        <v>-1.61560176571533E-06+3.74684418332437E-06i</v>
      </c>
      <c r="R1265" s="164" t="str">
        <f t="shared" si="386"/>
        <v>280-0.0353432263236673i</v>
      </c>
      <c r="S1265" s="164" t="str">
        <f t="shared" si="387"/>
        <v>-116.632646868102i</v>
      </c>
      <c r="T1265" s="164" t="str">
        <f t="shared" si="396"/>
        <v>41.3958268652262-99.384190015735i</v>
      </c>
      <c r="U1265" s="164" t="str">
        <f t="shared" si="388"/>
        <v>-0.0734965072280776+0.176452347808615i</v>
      </c>
    </row>
    <row r="1266" spans="2:21" x14ac:dyDescent="0.2">
      <c r="B1266" s="164">
        <f t="shared" si="397"/>
        <v>7.1399999999998691</v>
      </c>
      <c r="C1266" s="164">
        <f t="shared" si="398"/>
        <v>13803842.646024719</v>
      </c>
      <c r="D1266" s="164">
        <f t="shared" si="389"/>
        <v>13803.842646024719</v>
      </c>
      <c r="E1266" s="164">
        <f t="shared" si="390"/>
        <v>-107.92797042574554</v>
      </c>
      <c r="F1266" s="164">
        <f t="shared" si="391"/>
        <v>-246.84169797705519</v>
      </c>
      <c r="G1266" s="164">
        <f t="shared" si="392"/>
        <v>-14.458002375511141</v>
      </c>
      <c r="H1266" s="164">
        <f t="shared" si="393"/>
        <v>112.37970125700325</v>
      </c>
      <c r="I1266" s="164">
        <f t="shared" si="394"/>
        <v>-122.38597280125668</v>
      </c>
      <c r="J1266" s="164">
        <f t="shared" si="395"/>
        <v>-134.46199672005196</v>
      </c>
      <c r="K1266" s="164" t="str">
        <f t="shared" si="381"/>
        <v>1+3.99488058569936i</v>
      </c>
      <c r="L1266" s="164" t="str">
        <f t="shared" si="382"/>
        <v>1-1.34500482193848i</v>
      </c>
      <c r="M1266" s="164" t="str">
        <f t="shared" si="399"/>
        <v>6.37313365083406+2.64987576376088i</v>
      </c>
      <c r="N1266" s="164" t="str">
        <f t="shared" si="383"/>
        <v>1+29814.8717025768i</v>
      </c>
      <c r="O1266" s="164" t="str">
        <f t="shared" si="384"/>
        <v>-5026.65652660252+50.8335051885076i</v>
      </c>
      <c r="P1266" s="164" t="str">
        <f t="shared" si="400"/>
        <v>-1520621.09191423-149869068.600069i</v>
      </c>
      <c r="Q1266" s="164" t="str">
        <f t="shared" si="385"/>
        <v>-1.57868501712788E-06+3.69076397312389E-06i</v>
      </c>
      <c r="R1266" s="164" t="str">
        <f t="shared" si="386"/>
        <v>280-0.0349386557574218i</v>
      </c>
      <c r="S1266" s="164" t="str">
        <f t="shared" si="387"/>
        <v>-115.297563999492i</v>
      </c>
      <c r="T1266" s="164" t="str">
        <f t="shared" si="396"/>
        <v>40.5902238935348-98.5783779102841i</v>
      </c>
      <c r="U1266" s="164" t="str">
        <f t="shared" si="388"/>
        <v>-0.0720661938579727+0.17502166313053i</v>
      </c>
    </row>
    <row r="1267" spans="2:21" x14ac:dyDescent="0.2">
      <c r="B1267" s="164">
        <f t="shared" si="397"/>
        <v>7.144999999999869</v>
      </c>
      <c r="C1267" s="164">
        <f t="shared" si="398"/>
        <v>13963683.610555198</v>
      </c>
      <c r="D1267" s="164">
        <f t="shared" si="389"/>
        <v>13963.683610555197</v>
      </c>
      <c r="E1267" s="164">
        <f t="shared" si="390"/>
        <v>-108.06916875876867</v>
      </c>
      <c r="F1267" s="164">
        <f t="shared" si="391"/>
        <v>-247.0090721420826</v>
      </c>
      <c r="G1267" s="164">
        <f t="shared" si="392"/>
        <v>-14.543639079896941</v>
      </c>
      <c r="H1267" s="164">
        <f t="shared" si="393"/>
        <v>112.1484365770506</v>
      </c>
      <c r="I1267" s="164">
        <f t="shared" si="394"/>
        <v>-122.61280783866562</v>
      </c>
      <c r="J1267" s="164">
        <f t="shared" si="395"/>
        <v>-134.860635565032</v>
      </c>
      <c r="K1267" s="164" t="str">
        <f t="shared" si="381"/>
        <v>1+4.04113912271522i</v>
      </c>
      <c r="L1267" s="164" t="str">
        <f t="shared" si="382"/>
        <v>1-1.36057924375346i</v>
      </c>
      <c r="M1267" s="164" t="str">
        <f t="shared" si="399"/>
        <v>6.49829001148639+2.68055987896176i</v>
      </c>
      <c r="N1267" s="164" t="str">
        <f t="shared" si="383"/>
        <v>1+30160.1116457215i</v>
      </c>
      <c r="O1267" s="164" t="str">
        <f t="shared" si="384"/>
        <v>-5143.76569126696+51.4221294367082i</v>
      </c>
      <c r="P1267" s="164" t="str">
        <f t="shared" si="400"/>
        <v>-1556040.93056313-155136496.105914i</v>
      </c>
      <c r="Q1267" s="164" t="str">
        <f t="shared" si="385"/>
        <v>-1.54261495146101E-06+3.63577356482654E-06i</v>
      </c>
      <c r="R1267" s="164" t="str">
        <f t="shared" si="386"/>
        <v>280-0.0345387162721528i</v>
      </c>
      <c r="S1267" s="164" t="str">
        <f t="shared" si="387"/>
        <v>-113.977763698104i</v>
      </c>
      <c r="T1267" s="164" t="str">
        <f t="shared" si="396"/>
        <v>39.7976819158778-97.7726731767318i</v>
      </c>
      <c r="U1267" s="164" t="str">
        <f t="shared" si="388"/>
        <v>-0.0706590697200961+0.173591169086625i</v>
      </c>
    </row>
    <row r="1268" spans="2:21" x14ac:dyDescent="0.2">
      <c r="B1268" s="164">
        <f t="shared" si="397"/>
        <v>7.1499999999998689</v>
      </c>
      <c r="C1268" s="164">
        <f t="shared" si="398"/>
        <v>14125375.446223317</v>
      </c>
      <c r="D1268" s="164">
        <f t="shared" si="389"/>
        <v>14125.375446223317</v>
      </c>
      <c r="E1268" s="164">
        <f t="shared" si="390"/>
        <v>-108.20971689388605</v>
      </c>
      <c r="F1268" s="164">
        <f t="shared" si="391"/>
        <v>-247.17685466259536</v>
      </c>
      <c r="G1268" s="164">
        <f t="shared" si="392"/>
        <v>-14.62955668913173</v>
      </c>
      <c r="H1268" s="164">
        <f t="shared" si="393"/>
        <v>111.91906897321954</v>
      </c>
      <c r="I1268" s="164">
        <f t="shared" si="394"/>
        <v>-122.83927358301779</v>
      </c>
      <c r="J1268" s="164">
        <f t="shared" si="395"/>
        <v>-135.25778568937582</v>
      </c>
      <c r="K1268" s="164" t="str">
        <f t="shared" si="381"/>
        <v>1+4.08793330834459i</v>
      </c>
      <c r="L1268" s="164" t="str">
        <f t="shared" si="382"/>
        <v>1-1.37633400887347i</v>
      </c>
      <c r="M1268" s="164" t="str">
        <f t="shared" si="399"/>
        <v>6.6263616382813+2.71159929947112i</v>
      </c>
      <c r="N1268" s="164" t="str">
        <f t="shared" si="383"/>
        <v>1+30509.3492789965i</v>
      </c>
      <c r="O1268" s="164" t="str">
        <f t="shared" si="384"/>
        <v>-5263.60267879993+52.0175696324672i</v>
      </c>
      <c r="P1268" s="164" t="str">
        <f t="shared" si="400"/>
        <v>-1592285.80324026-160589040.575799i</v>
      </c>
      <c r="Q1268" s="164" t="str">
        <f t="shared" si="385"/>
        <v>-1.50737200971257E-06+3.58184527624358E-06i</v>
      </c>
      <c r="R1268" s="164" t="str">
        <f t="shared" si="386"/>
        <v>280-0.0341433548563146i</v>
      </c>
      <c r="S1268" s="164" t="str">
        <f t="shared" si="387"/>
        <v>-112.673071025838i</v>
      </c>
      <c r="T1268" s="164" t="str">
        <f t="shared" si="396"/>
        <v>39.0180908683786-96.9672841250245i</v>
      </c>
      <c r="U1268" s="164" t="str">
        <f t="shared" si="388"/>
        <v>-0.0692749394007764+0.172161235522236i</v>
      </c>
    </row>
    <row r="1269" spans="2:21" x14ac:dyDescent="0.2">
      <c r="B1269" s="164">
        <f t="shared" si="397"/>
        <v>7.1549999999998688</v>
      </c>
      <c r="C1269" s="164">
        <f t="shared" si="398"/>
        <v>14288939.585106753</v>
      </c>
      <c r="D1269" s="164">
        <f t="shared" si="389"/>
        <v>14288.939585106753</v>
      </c>
      <c r="E1269" s="164">
        <f t="shared" si="390"/>
        <v>-108.34962102847089</v>
      </c>
      <c r="F1269" s="164">
        <f t="shared" si="391"/>
        <v>-247.34500090186495</v>
      </c>
      <c r="G1269" s="164">
        <f t="shared" si="392"/>
        <v>-14.715750595223877</v>
      </c>
      <c r="H1269" s="164">
        <f t="shared" si="393"/>
        <v>111.69159748241526</v>
      </c>
      <c r="I1269" s="164">
        <f t="shared" si="394"/>
        <v>-123.06537162369477</v>
      </c>
      <c r="J1269" s="164">
        <f t="shared" si="395"/>
        <v>-135.65340341944969</v>
      </c>
      <c r="K1269" s="164" t="str">
        <f t="shared" si="381"/>
        <v>1+4.13526934510608i</v>
      </c>
      <c r="L1269" s="164" t="str">
        <f t="shared" si="382"/>
        <v>1-1.39227120557556i</v>
      </c>
      <c r="M1269" s="164" t="str">
        <f t="shared" si="399"/>
        <v>6.7574164364905+2.74299813953052i</v>
      </c>
      <c r="N1269" s="164" t="str">
        <f t="shared" si="383"/>
        <v>1+30862.630893472i</v>
      </c>
      <c r="O1269" s="164" t="str">
        <f t="shared" si="384"/>
        <v>-5386.23102835845+52.6199047007374i</v>
      </c>
      <c r="P1269" s="164" t="str">
        <f t="shared" si="400"/>
        <v>-1629374.92745689-166233207.515288i</v>
      </c>
      <c r="Q1269" s="164" t="str">
        <f t="shared" si="385"/>
        <v>-1.47293709098421E-06+3.52895225850349E-06i</v>
      </c>
      <c r="R1269" s="164" t="str">
        <f t="shared" si="386"/>
        <v>280-0.0337525191051799i</v>
      </c>
      <c r="S1269" s="164" t="str">
        <f t="shared" si="387"/>
        <v>-111.383313047094i</v>
      </c>
      <c r="T1269" s="164" t="str">
        <f t="shared" si="396"/>
        <v>38.2513375009735-96.162413838734i</v>
      </c>
      <c r="U1269" s="164" t="str">
        <f t="shared" si="388"/>
        <v>-0.0679136018294044+0.170732223003496i</v>
      </c>
    </row>
    <row r="1270" spans="2:21" x14ac:dyDescent="0.2">
      <c r="B1270" s="164">
        <f t="shared" si="397"/>
        <v>7.1599999999998687</v>
      </c>
      <c r="C1270" s="164">
        <f t="shared" si="398"/>
        <v>14454397.707454948</v>
      </c>
      <c r="D1270" s="164">
        <f t="shared" si="389"/>
        <v>14454.397707454948</v>
      </c>
      <c r="E1270" s="164">
        <f t="shared" si="390"/>
        <v>-108.48888741379325</v>
      </c>
      <c r="F1270" s="164">
        <f t="shared" si="391"/>
        <v>-247.51346681027144</v>
      </c>
      <c r="G1270" s="164">
        <f t="shared" si="392"/>
        <v>-14.802216231193697</v>
      </c>
      <c r="H1270" s="164">
        <f t="shared" si="393"/>
        <v>111.46602066873137</v>
      </c>
      <c r="I1270" s="164">
        <f t="shared" si="394"/>
        <v>-123.29110364498695</v>
      </c>
      <c r="J1270" s="164">
        <f t="shared" si="395"/>
        <v>-136.04744614154006</v>
      </c>
      <c r="K1270" s="164" t="str">
        <f t="shared" si="381"/>
        <v>1+4.18315350734009i</v>
      </c>
      <c r="L1270" s="164" t="str">
        <f t="shared" si="382"/>
        <v>1-1.4083929463179i</v>
      </c>
      <c r="M1270" s="164" t="str">
        <f t="shared" si="399"/>
        <v>6.89152389310277+2.77476056102219i</v>
      </c>
      <c r="N1270" s="164" t="str">
        <f t="shared" si="383"/>
        <v>1+31220.003316243i</v>
      </c>
      <c r="O1270" s="164" t="str">
        <f t="shared" si="384"/>
        <v>-5511.71575911664+53.2292144803798i</v>
      </c>
      <c r="P1270" s="164" t="str">
        <f t="shared" si="400"/>
        <v>-1667327.96835758-172075731.048596i</v>
      </c>
      <c r="Q1270" s="164" t="str">
        <f t="shared" si="385"/>
        <v>-1.43929154147317E-06+3.47706846897127E-06i</v>
      </c>
      <c r="R1270" s="164" t="str">
        <f t="shared" si="386"/>
        <v>280-0.033366157213893i</v>
      </c>
      <c r="S1270" s="164" t="str">
        <f t="shared" si="387"/>
        <v>-110.108318805847i</v>
      </c>
      <c r="T1270" s="164" t="str">
        <f t="shared" si="396"/>
        <v>37.4973055687024-95.3582601740198i</v>
      </c>
      <c r="U1270" s="164" t="str">
        <f t="shared" si="388"/>
        <v>-0.0665748506180614+0.169304482815491i</v>
      </c>
    </row>
    <row r="1271" spans="2:21" x14ac:dyDescent="0.2">
      <c r="B1271" s="164">
        <f t="shared" si="397"/>
        <v>7.1649999999998686</v>
      </c>
      <c r="C1271" s="164">
        <f t="shared" si="398"/>
        <v>14621771.744562805</v>
      </c>
      <c r="D1271" s="164">
        <f t="shared" si="389"/>
        <v>14621.771744562804</v>
      </c>
      <c r="E1271" s="164">
        <f t="shared" si="390"/>
        <v>-108.62752235212241</v>
      </c>
      <c r="F1271" s="164">
        <f t="shared" si="391"/>
        <v>-247.68220894473188</v>
      </c>
      <c r="G1271" s="164">
        <f t="shared" si="392"/>
        <v>-14.88894907210949</v>
      </c>
      <c r="H1271" s="164">
        <f t="shared" si="393"/>
        <v>111.24233663577101</v>
      </c>
      <c r="I1271" s="164">
        <f t="shared" si="394"/>
        <v>-123.5164714242319</v>
      </c>
      <c r="J1271" s="164">
        <f t="shared" si="395"/>
        <v>-136.43987230896087</v>
      </c>
      <c r="K1271" s="164" t="str">
        <f t="shared" si="381"/>
        <v>1+4.23159214204047i</v>
      </c>
      <c r="L1271" s="164" t="str">
        <f t="shared" si="382"/>
        <v>1-1.42470136801975i</v>
      </c>
      <c r="M1271" s="164" t="str">
        <f t="shared" si="399"/>
        <v>7.02875511366668+2.80689077402072i</v>
      </c>
      <c r="N1271" s="164" t="str">
        <f t="shared" si="383"/>
        <v>1+31581.5139166374i</v>
      </c>
      <c r="O1271" s="164" t="str">
        <f t="shared" si="384"/>
        <v>-5640.12340473974+53.8455797347457i</v>
      </c>
      <c r="P1271" s="164" t="str">
        <f t="shared" si="400"/>
        <v>-1706165.04914702-178123581.952761i</v>
      </c>
      <c r="Q1271" s="164" t="str">
        <f t="shared" si="385"/>
        <v>-1.40641714374074E-06+3.42616864507323E-06i</v>
      </c>
      <c r="R1271" s="164" t="str">
        <f t="shared" si="386"/>
        <v>280-0.0329842179706039i</v>
      </c>
      <c r="S1271" s="164" t="str">
        <f t="shared" si="387"/>
        <v>-108.847919302993i</v>
      </c>
      <c r="T1271" s="164" t="str">
        <f t="shared" si="396"/>
        <v>36.7558760193423-94.5550157648124i</v>
      </c>
      <c r="U1271" s="164" t="str">
        <f t="shared" si="388"/>
        <v>-0.0652584743946545+0.167878356971468i</v>
      </c>
    </row>
    <row r="1272" spans="2:21" x14ac:dyDescent="0.2">
      <c r="B1272" s="164">
        <f t="shared" si="397"/>
        <v>7.1699999999998685</v>
      </c>
      <c r="C1272" s="164">
        <f t="shared" si="398"/>
        <v>14791083.881677592</v>
      </c>
      <c r="D1272" s="164">
        <f t="shared" si="389"/>
        <v>14791.083881677592</v>
      </c>
      <c r="E1272" s="164">
        <f t="shared" si="390"/>
        <v>-108.76553219379039</v>
      </c>
      <c r="F1272" s="164">
        <f t="shared" si="391"/>
        <v>-247.85118448707181</v>
      </c>
      <c r="G1272" s="164">
        <f t="shared" si="392"/>
        <v>-14.975944636058321</v>
      </c>
      <c r="H1272" s="164">
        <f t="shared" si="393"/>
        <v>111.02054303894757</v>
      </c>
      <c r="I1272" s="164">
        <f t="shared" si="394"/>
        <v>-123.74147682984871</v>
      </c>
      <c r="J1272" s="164">
        <f t="shared" si="395"/>
        <v>-136.83064144812425</v>
      </c>
      <c r="K1272" s="164" t="str">
        <f t="shared" si="381"/>
        <v>1+4.28059166969576i</v>
      </c>
      <c r="L1272" s="164" t="str">
        <f t="shared" si="382"/>
        <v>1-1.44119863234474i</v>
      </c>
      <c r="M1272" s="164" t="str">
        <f t="shared" si="399"/>
        <v>7.16918285999182+2.83939303735102i</v>
      </c>
      <c r="N1272" s="164" t="str">
        <f t="shared" si="383"/>
        <v>1+31947.2106124933i</v>
      </c>
      <c r="O1272" s="164" t="str">
        <f t="shared" si="384"/>
        <v>-5771.52204866108+54.4690821623817i</v>
      </c>
      <c r="P1272" s="164" t="str">
        <f t="shared" si="400"/>
        <v>-1745906.76175947-184383975.974142i</v>
      </c>
      <c r="Q1272" s="164" t="str">
        <f t="shared" si="385"/>
        <v>-1.37429610625013E-06+3.37622827899779E-06i</v>
      </c>
      <c r="R1272" s="164" t="str">
        <f t="shared" si="386"/>
        <v>280-0.0326066507496796i</v>
      </c>
      <c r="S1272" s="164" t="str">
        <f t="shared" si="387"/>
        <v>-107.601947473943i</v>
      </c>
      <c r="T1272" s="164" t="str">
        <f t="shared" si="396"/>
        <v>36.026927177222-93.7528680339319i</v>
      </c>
      <c r="U1272" s="164" t="str">
        <f t="shared" si="388"/>
        <v>-0.0639642571292712+0.166454178232568i</v>
      </c>
    </row>
    <row r="1273" spans="2:21" x14ac:dyDescent="0.2">
      <c r="B1273" s="164">
        <f t="shared" si="397"/>
        <v>7.1749999999998684</v>
      </c>
      <c r="C1273" s="164">
        <f t="shared" si="398"/>
        <v>14962356.5609398</v>
      </c>
      <c r="D1273" s="164">
        <f t="shared" si="389"/>
        <v>14962.356560939799</v>
      </c>
      <c r="E1273" s="164">
        <f t="shared" si="390"/>
        <v>-108.9029233342246</v>
      </c>
      <c r="F1273" s="164">
        <f t="shared" si="391"/>
        <v>-248.02035126133836</v>
      </c>
      <c r="G1273" s="164">
        <f t="shared" si="392"/>
        <v>-15.063198485051128</v>
      </c>
      <c r="H1273" s="164">
        <f t="shared" si="393"/>
        <v>110.80063709775305</v>
      </c>
      <c r="I1273" s="164">
        <f t="shared" si="394"/>
        <v>-123.96612181927573</v>
      </c>
      <c r="J1273" s="164">
        <f t="shared" si="395"/>
        <v>-137.21971416358531</v>
      </c>
      <c r="K1273" s="164" t="str">
        <f t="shared" si="381"/>
        <v>1+4.3301585851403i</v>
      </c>
      <c r="L1273" s="164" t="str">
        <f t="shared" si="382"/>
        <v>1-1.45788692598741i</v>
      </c>
      <c r="M1273" s="164" t="str">
        <f t="shared" si="399"/>
        <v>7.31288158872818+2.87227165915289i</v>
      </c>
      <c r="N1273" s="164" t="str">
        <f t="shared" si="383"/>
        <v>1+32317.141876512i</v>
      </c>
      <c r="O1273" s="164" t="str">
        <f t="shared" si="384"/>
        <v>-5905.98136018102+55.0998044078597i</v>
      </c>
      <c r="P1273" s="164" t="str">
        <f t="shared" si="400"/>
        <v>-1786574.17777704-190864382.437201i</v>
      </c>
      <c r="Q1273" s="164" t="str">
        <f t="shared" si="385"/>
        <v>-1.34291105316608E-06+3.32722359324152E-06i</v>
      </c>
      <c r="R1273" s="164" t="str">
        <f t="shared" si="386"/>
        <v>280-0.0322334055049938i</v>
      </c>
      <c r="S1273" s="164" t="str">
        <f t="shared" si="387"/>
        <v>-106.37023816648i</v>
      </c>
      <c r="T1273" s="164" t="str">
        <f t="shared" si="396"/>
        <v>35.3103349230946-92.9519992098663i</v>
      </c>
      <c r="U1273" s="164" t="str">
        <f t="shared" si="388"/>
        <v>-0.0626919784535359+0.165032270137621i</v>
      </c>
    </row>
    <row r="1274" spans="2:21" x14ac:dyDescent="0.2">
      <c r="B1274" s="164">
        <f t="shared" si="397"/>
        <v>7.1799999999998683</v>
      </c>
      <c r="C1274" s="164">
        <f t="shared" si="398"/>
        <v>15135612.484357495</v>
      </c>
      <c r="D1274" s="164">
        <f t="shared" si="389"/>
        <v>15135.612484357494</v>
      </c>
      <c r="E1274" s="164">
        <f t="shared" si="390"/>
        <v>-109.03970221095206</v>
      </c>
      <c r="F1274" s="164">
        <f t="shared" si="391"/>
        <v>-248.18966775005327</v>
      </c>
      <c r="G1274" s="164">
        <f t="shared" si="392"/>
        <v>-15.150706225864381</v>
      </c>
      <c r="H1274" s="164">
        <f t="shared" si="393"/>
        <v>110.58261560797983</v>
      </c>
      <c r="I1274" s="164">
        <f t="shared" si="394"/>
        <v>-124.19040843681644</v>
      </c>
      <c r="J1274" s="164">
        <f t="shared" si="395"/>
        <v>-137.60705214207343</v>
      </c>
      <c r="K1274" s="164" t="str">
        <f t="shared" si="381"/>
        <v>1+4.38029945841504i</v>
      </c>
      <c r="L1274" s="164" t="str">
        <f t="shared" si="382"/>
        <v>1-1.47476846096298i</v>
      </c>
      <c r="M1274" s="164" t="str">
        <f t="shared" si="399"/>
        <v>7.45992749084372+2.90553099745206i</v>
      </c>
      <c r="N1274" s="164" t="str">
        <f t="shared" si="383"/>
        <v>1+32691.3567426817i</v>
      </c>
      <c r="O1274" s="164" t="str">
        <f t="shared" si="384"/>
        <v>-6043.57263140628+55.7378300727298i</v>
      </c>
      <c r="P1274" s="164" t="str">
        <f t="shared" si="400"/>
        <v>-1828188.85960199-197572533.15578i</v>
      </c>
      <c r="Q1274" s="164" t="str">
        <f t="shared" si="385"/>
        <v>-1.31224501440978E-06+3.27913151697286E-06i</v>
      </c>
      <c r="R1274" s="164" t="str">
        <f t="shared" si="386"/>
        <v>280-0.0318644327632937i</v>
      </c>
      <c r="S1274" s="164" t="str">
        <f t="shared" si="387"/>
        <v>-105.152628118869i</v>
      </c>
      <c r="T1274" s="164" t="str">
        <f t="shared" si="396"/>
        <v>34.6059728699459-92.1525863489375i</v>
      </c>
      <c r="U1274" s="164" t="str">
        <f t="shared" si="388"/>
        <v>-0.0614414139727497+0.163612947042499i</v>
      </c>
    </row>
    <row r="1275" spans="2:21" x14ac:dyDescent="0.2">
      <c r="B1275" s="164">
        <f t="shared" si="397"/>
        <v>7.1849999999998682</v>
      </c>
      <c r="C1275" s="164">
        <f t="shared" si="398"/>
        <v>15310874.61681566</v>
      </c>
      <c r="D1275" s="164">
        <f t="shared" si="389"/>
        <v>15310.874616815659</v>
      </c>
      <c r="E1275" s="164">
        <f t="shared" si="390"/>
        <v>-109.17587530058243</v>
      </c>
      <c r="F1275" s="164">
        <f t="shared" si="391"/>
        <v>-248.35909310941321</v>
      </c>
      <c r="G1275" s="164">
        <f t="shared" si="392"/>
        <v>-15.238463510819535</v>
      </c>
      <c r="H1275" s="164">
        <f t="shared" si="393"/>
        <v>110.36647495388546</v>
      </c>
      <c r="I1275" s="164">
        <f t="shared" si="394"/>
        <v>-124.41433881140196</v>
      </c>
      <c r="J1275" s="164">
        <f t="shared" si="395"/>
        <v>-137.99261815552774</v>
      </c>
      <c r="K1275" s="164" t="str">
        <f t="shared" si="381"/>
        <v>1+4.43102093563842i</v>
      </c>
      <c r="L1275" s="164" t="str">
        <f t="shared" si="382"/>
        <v>1-1.49184547490064i</v>
      </c>
      <c r="M1275" s="164" t="str">
        <f t="shared" si="399"/>
        <v>7.61039853202218+2.93917546073778i</v>
      </c>
      <c r="N1275" s="164" t="str">
        <f t="shared" si="383"/>
        <v>1+33069.9048127776i</v>
      </c>
      <c r="O1275" s="164" t="str">
        <f t="shared" si="384"/>
        <v>-6184.36881505008+56.383243726603i</v>
      </c>
      <c r="P1275" s="164" t="str">
        <f t="shared" si="400"/>
        <v>-1870772.87188945-204516431.657573i</v>
      </c>
      <c r="Q1275" s="164" t="str">
        <f t="shared" si="385"/>
        <v>-1.28228141596163E-06+3.23192966318527E-06i</v>
      </c>
      <c r="R1275" s="164" t="str">
        <f t="shared" si="386"/>
        <v>280-0.0314996836176418i</v>
      </c>
      <c r="S1275" s="164" t="str">
        <f t="shared" si="387"/>
        <v>-103.948955938218i</v>
      </c>
      <c r="T1275" s="164" t="str">
        <f t="shared" si="396"/>
        <v>33.9137125346378-91.3548013625764i</v>
      </c>
      <c r="U1275" s="164" t="str">
        <f t="shared" si="388"/>
        <v>-0.0602123355706361+0.162196514168542i</v>
      </c>
    </row>
    <row r="1276" spans="2:21" x14ac:dyDescent="0.2">
      <c r="B1276" s="164">
        <f t="shared" si="397"/>
        <v>7.1899999999998681</v>
      </c>
      <c r="C1276" s="164">
        <f t="shared" si="398"/>
        <v>15488166.189120118</v>
      </c>
      <c r="D1276" s="164">
        <f t="shared" si="389"/>
        <v>15488.166189120118</v>
      </c>
      <c r="E1276" s="164">
        <f t="shared" si="390"/>
        <v>-109.31144911577434</v>
      </c>
      <c r="F1276" s="164">
        <f t="shared" si="391"/>
        <v>-248.52858718343771</v>
      </c>
      <c r="G1276" s="164">
        <f t="shared" si="392"/>
        <v>-15.326466038502316</v>
      </c>
      <c r="H1276" s="164">
        <f t="shared" si="393"/>
        <v>110.15221112028482</v>
      </c>
      <c r="I1276" s="164">
        <f t="shared" si="394"/>
        <v>-124.63791515427666</v>
      </c>
      <c r="J1276" s="164">
        <f t="shared" si="395"/>
        <v>-138.37637606315289</v>
      </c>
      <c r="K1276" s="164" t="str">
        <f t="shared" si="381"/>
        <v>1+4.4823297398873i</v>
      </c>
      <c r="L1276" s="164" t="str">
        <f t="shared" si="382"/>
        <v>1-1.50912023134009i</v>
      </c>
      <c r="M1276" s="164" t="str">
        <f t="shared" si="399"/>
        <v>7.76437449400129+2.97320950854721i</v>
      </c>
      <c r="N1276" s="164" t="str">
        <f t="shared" si="383"/>
        <v>1+33452.8362629364i</v>
      </c>
      <c r="O1276" s="164" t="str">
        <f t="shared" si="384"/>
        <v>-6328.44456311266+57.0361309183599i</v>
      </c>
      <c r="P1276" s="164" t="str">
        <f t="shared" si="400"/>
        <v>-1914348.79324641-211704362.732747i</v>
      </c>
      <c r="Q1276" s="164" t="str">
        <f t="shared" si="385"/>
        <v>-1.25300407040566E-06+3.18559630661328E-06i</v>
      </c>
      <c r="R1276" s="164" t="str">
        <f t="shared" si="386"/>
        <v>280-0.0311391097209343i</v>
      </c>
      <c r="S1276" s="164" t="str">
        <f t="shared" si="387"/>
        <v>-102.759062079083i</v>
      </c>
      <c r="T1276" s="164" t="str">
        <f t="shared" si="396"/>
        <v>33.2334235052906-90.5588110494345i</v>
      </c>
      <c r="U1276" s="164" t="str">
        <f t="shared" si="388"/>
        <v>-0.0590045117065209+0.16078326765957i</v>
      </c>
    </row>
    <row r="1277" spans="2:21" x14ac:dyDescent="0.2">
      <c r="B1277" s="164">
        <f t="shared" si="397"/>
        <v>7.1949999999998679</v>
      </c>
      <c r="C1277" s="164">
        <f t="shared" si="398"/>
        <v>15667510.70107674</v>
      </c>
      <c r="D1277" s="164">
        <f t="shared" si="389"/>
        <v>15667.510701076741</v>
      </c>
      <c r="E1277" s="164">
        <f t="shared" si="390"/>
        <v>-109.44643020219013</v>
      </c>
      <c r="F1277" s="164">
        <f t="shared" si="391"/>
        <v>-248.69811051707327</v>
      </c>
      <c r="G1277" s="164">
        <f t="shared" si="392"/>
        <v>-15.414709554422698</v>
      </c>
      <c r="H1277" s="164">
        <f t="shared" si="393"/>
        <v>109.93981970456456</v>
      </c>
      <c r="I1277" s="164">
        <f t="shared" si="394"/>
        <v>-124.86113975661283</v>
      </c>
      <c r="J1277" s="164">
        <f t="shared" si="395"/>
        <v>-138.75829081250873</v>
      </c>
      <c r="K1277" s="164" t="str">
        <f t="shared" si="381"/>
        <v>1+4.5342326720881i</v>
      </c>
      <c r="L1277" s="164" t="str">
        <f t="shared" si="382"/>
        <v>1-1.52659502003158i</v>
      </c>
      <c r="M1277" s="164" t="str">
        <f t="shared" si="399"/>
        <v>7.92193701687418+3.00763765205652i</v>
      </c>
      <c r="N1277" s="164" t="str">
        <f t="shared" si="383"/>
        <v>1+33840.2018503069i</v>
      </c>
      <c r="O1277" s="164" t="str">
        <f t="shared" si="384"/>
        <v>-6475.87626646271+57.6965781874906i</v>
      </c>
      <c r="P1277" s="164" t="str">
        <f t="shared" si="400"/>
        <v>-1958939.72820316-219144902.318132i</v>
      </c>
      <c r="Q1277" s="164" t="str">
        <f t="shared" si="385"/>
        <v>-1.22439716770899E-06+3.14011036238565E-06i</v>
      </c>
      <c r="R1277" s="164" t="str">
        <f t="shared" si="386"/>
        <v>280-0.0307826632794916i</v>
      </c>
      <c r="S1277" s="164" t="str">
        <f t="shared" si="387"/>
        <v>-101.582788822322i</v>
      </c>
      <c r="T1277" s="164" t="str">
        <f t="shared" si="396"/>
        <v>32.5649736043396-89.7647771320676i</v>
      </c>
      <c r="U1277" s="164" t="str">
        <f t="shared" si="388"/>
        <v>-0.0578177077048325+0.159373494647012i</v>
      </c>
    </row>
    <row r="1278" spans="2:21" x14ac:dyDescent="0.2">
      <c r="B1278" s="164">
        <f t="shared" si="397"/>
        <v>7.1999999999998678</v>
      </c>
      <c r="C1278" s="164">
        <f t="shared" si="398"/>
        <v>15848931.924606329</v>
      </c>
      <c r="D1278" s="164">
        <f t="shared" si="389"/>
        <v>15848.93192460633</v>
      </c>
      <c r="E1278" s="164">
        <f t="shared" si="390"/>
        <v>-109.58082513544367</v>
      </c>
      <c r="F1278" s="164">
        <f t="shared" si="391"/>
        <v>-248.86762436826407</v>
      </c>
      <c r="G1278" s="164">
        <f t="shared" si="392"/>
        <v>-15.50318985161722</v>
      </c>
      <c r="H1278" s="164">
        <f t="shared" si="393"/>
        <v>109.72929592860261</v>
      </c>
      <c r="I1278" s="164">
        <f t="shared" si="394"/>
        <v>-125.0840149870609</v>
      </c>
      <c r="J1278" s="164">
        <f t="shared" si="395"/>
        <v>-139.13832843966145</v>
      </c>
      <c r="K1278" s="164" t="str">
        <f t="shared" si="381"/>
        <v>1+4.58673661191828i</v>
      </c>
      <c r="L1278" s="164" t="str">
        <f t="shared" si="382"/>
        <v>1-1.54427215723943i</v>
      </c>
      <c r="M1278" s="164" t="str">
        <f t="shared" si="399"/>
        <v>8.08316964237612+3.04246445467885i</v>
      </c>
      <c r="N1278" s="164" t="str">
        <f t="shared" si="383"/>
        <v>1+34232.0529197783i</v>
      </c>
      <c r="O1278" s="164" t="str">
        <f t="shared" si="384"/>
        <v>-6626.74209534083+58.3646730755653i</v>
      </c>
      <c r="P1278" s="164" t="str">
        <f t="shared" si="400"/>
        <v>-2004569.31946365-226846927.728757i</v>
      </c>
      <c r="Q1278" s="164" t="str">
        <f t="shared" si="385"/>
        <v>-1.19644526623009E-06+3.09545136539101E-06i</v>
      </c>
      <c r="R1278" s="164" t="str">
        <f t="shared" si="386"/>
        <v>280-0.0304302970467239i</v>
      </c>
      <c r="S1278" s="164" t="str">
        <f t="shared" si="387"/>
        <v>-100.419980254189i</v>
      </c>
      <c r="T1278" s="164" t="str">
        <f t="shared" si="396"/>
        <v>31.9082290471938-88.9728562979264i</v>
      </c>
      <c r="U1278" s="164" t="str">
        <f t="shared" si="388"/>
        <v>-0.0566516860367929+0.157967473322689i</v>
      </c>
    </row>
    <row r="1279" spans="2:21" x14ac:dyDescent="0.2">
      <c r="B1279" s="164">
        <f t="shared" si="397"/>
        <v>7.2049999999998677</v>
      </c>
      <c r="C1279" s="164">
        <f t="shared" si="398"/>
        <v>16032453.906895552</v>
      </c>
      <c r="D1279" s="164">
        <f t="shared" si="389"/>
        <v>16032.453906895551</v>
      </c>
      <c r="E1279" s="164">
        <f t="shared" si="390"/>
        <v>-109.71464051804728</v>
      </c>
      <c r="F1279" s="164">
        <f t="shared" si="391"/>
        <v>-249.03709071899436</v>
      </c>
      <c r="G1279" s="164">
        <f t="shared" si="392"/>
        <v>-15.591902771195848</v>
      </c>
      <c r="H1279" s="164">
        <f t="shared" si="393"/>
        <v>109.52063465058819</v>
      </c>
      <c r="I1279" s="164">
        <f t="shared" si="394"/>
        <v>-125.30654328924312</v>
      </c>
      <c r="J1279" s="164">
        <f t="shared" si="395"/>
        <v>-139.51645606840617</v>
      </c>
      <c r="K1279" s="164" t="str">
        <f t="shared" si="381"/>
        <v>1+4.63984851871819i</v>
      </c>
      <c r="L1279" s="164" t="str">
        <f t="shared" si="382"/>
        <v>1-1.56215398604901i</v>
      </c>
      <c r="M1279" s="164" t="str">
        <f t="shared" si="399"/>
        <v>8.24815785817922+3.07769453266918i</v>
      </c>
      <c r="N1279" s="164" t="str">
        <f t="shared" si="383"/>
        <v>1+34628.4414107853i</v>
      </c>
      <c r="O1279" s="164" t="str">
        <f t="shared" si="384"/>
        <v>-6781.12204080643+59.0405041378378i</v>
      </c>
      <c r="P1279" s="164" t="str">
        <f t="shared" si="400"/>
        <v>-2051261.76044115-234819628.248946i</v>
      </c>
      <c r="Q1279" s="164" t="str">
        <f t="shared" si="385"/>
        <v>-1.16913328394987E-06+3.05159945033137E-06i</v>
      </c>
      <c r="R1279" s="164" t="str">
        <f t="shared" si="386"/>
        <v>280-0.0300819643168689i</v>
      </c>
      <c r="S1279" s="164" t="str">
        <f t="shared" si="387"/>
        <v>-99.2704822456673i</v>
      </c>
      <c r="T1279" s="164" t="str">
        <f t="shared" si="396"/>
        <v>31.2630545964507-88.1832002443989i</v>
      </c>
      <c r="U1279" s="164" t="str">
        <f t="shared" si="388"/>
        <v>-0.0555062065942203+0.156565473018775i</v>
      </c>
    </row>
    <row r="1280" spans="2:21" x14ac:dyDescent="0.2">
      <c r="B1280" s="164">
        <f t="shared" si="397"/>
        <v>7.2099999999998676</v>
      </c>
      <c r="C1280" s="164">
        <f t="shared" si="398"/>
        <v>16218100.97358438</v>
      </c>
      <c r="D1280" s="164">
        <f t="shared" si="389"/>
        <v>16218.10097358438</v>
      </c>
      <c r="E1280" s="164">
        <f t="shared" si="390"/>
        <v>-109.84788297636128</v>
      </c>
      <c r="F1280" s="164">
        <f t="shared" si="391"/>
        <v>-249.20647228532113</v>
      </c>
      <c r="G1280" s="164">
        <f t="shared" si="392"/>
        <v>-15.680844202833789</v>
      </c>
      <c r="H1280" s="164">
        <f t="shared" si="393"/>
        <v>109.31383037673034</v>
      </c>
      <c r="I1280" s="164">
        <f t="shared" si="394"/>
        <v>-125.52872717919507</v>
      </c>
      <c r="J1280" s="164">
        <f t="shared" si="395"/>
        <v>-139.8926419085908</v>
      </c>
      <c r="K1280" s="164" t="str">
        <f t="shared" si="381"/>
        <v>1+4.69357543241355i</v>
      </c>
      <c r="L1280" s="164" t="str">
        <f t="shared" si="382"/>
        <v>1-1.58024287667739i</v>
      </c>
      <c r="M1280" s="164" t="str">
        <f t="shared" si="399"/>
        <v>8.41698914321951+3.11333255573616i</v>
      </c>
      <c r="N1280" s="164" t="str">
        <f t="shared" si="383"/>
        <v>1+35029.419864193i</v>
      </c>
      <c r="O1280" s="164" t="str">
        <f t="shared" si="384"/>
        <v>-6939.09795715006+59.7241609549832i</v>
      </c>
      <c r="P1280" s="164" t="str">
        <f t="shared" si="400"/>
        <v>-2099041.8080859-243072516.095612i</v>
      </c>
      <c r="Q1280" s="164" t="str">
        <f t="shared" si="385"/>
        <v>-1.14244648991953E-06+3.00853533244082E-06i</v>
      </c>
      <c r="R1280" s="164" t="str">
        <f t="shared" si="386"/>
        <v>280-0.0297376189188003i</v>
      </c>
      <c r="S1280" s="164" t="str">
        <f t="shared" si="387"/>
        <v>-98.1341424320414i</v>
      </c>
      <c r="T1280" s="164" t="str">
        <f t="shared" si="396"/>
        <v>30.6293137116312-87.3959557276422i</v>
      </c>
      <c r="U1280" s="164" t="str">
        <f t="shared" si="388"/>
        <v>-0.0543810269553763+0.155167754294508i</v>
      </c>
    </row>
    <row r="1281" spans="2:21" x14ac:dyDescent="0.2">
      <c r="B1281" s="164">
        <f t="shared" si="397"/>
        <v>7.2149999999998675</v>
      </c>
      <c r="C1281" s="164">
        <f t="shared" si="398"/>
        <v>16405897.731990416</v>
      </c>
      <c r="D1281" s="164">
        <f t="shared" si="389"/>
        <v>16405.897731990415</v>
      </c>
      <c r="E1281" s="164">
        <f t="shared" si="390"/>
        <v>-109.98055915755215</v>
      </c>
      <c r="F1281" s="164">
        <f t="shared" si="391"/>
        <v>-249.37573252640414</v>
      </c>
      <c r="G1281" s="164">
        <f t="shared" si="392"/>
        <v>-15.77001008521191</v>
      </c>
      <c r="H1281" s="164">
        <f t="shared" si="393"/>
        <v>109.10887727284775</v>
      </c>
      <c r="I1281" s="164">
        <f t="shared" si="394"/>
        <v>-125.75056924276406</v>
      </c>
      <c r="J1281" s="164">
        <f t="shared" si="395"/>
        <v>-140.2668552535564</v>
      </c>
      <c r="K1281" s="164" t="str">
        <f t="shared" si="381"/>
        <v>1+4.74792447444857i</v>
      </c>
      <c r="L1281" s="164" t="str">
        <f t="shared" si="382"/>
        <v>1-1.5985412267874i</v>
      </c>
      <c r="M1281" s="164" t="str">
        <f t="shared" si="399"/>
        <v>8.58975301407894+3.14938324766117i</v>
      </c>
      <c r="N1281" s="164" t="str">
        <f t="shared" si="383"/>
        <v>1+35435.0414292613i</v>
      </c>
      <c r="O1281" s="164" t="str">
        <f t="shared" si="384"/>
        <v>-7100.75360529364+60.4157341449723i</v>
      </c>
      <c r="P1281" s="164" t="str">
        <f t="shared" si="400"/>
        <v>-2147934.79601162-251615437.766823i</v>
      </c>
      <c r="Q1281" s="164" t="str">
        <f t="shared" si="385"/>
        <v>-1.11637049591968E-06+2.96624028884654E-06i</v>
      </c>
      <c r="R1281" s="164" t="str">
        <f t="shared" si="386"/>
        <v>280-0.0293972152099088i</v>
      </c>
      <c r="S1281" s="164" t="str">
        <f t="shared" si="387"/>
        <v>-97.0108101926991i</v>
      </c>
      <c r="T1281" s="164" t="str">
        <f t="shared" si="396"/>
        <v>30.0068686944007-86.6112646149613i</v>
      </c>
      <c r="U1281" s="164" t="str">
        <f t="shared" si="388"/>
        <v>-0.0532759026428+0.153774569029173i</v>
      </c>
    </row>
    <row r="1282" spans="2:21" x14ac:dyDescent="0.2">
      <c r="B1282" s="164">
        <f t="shared" si="397"/>
        <v>7.2199999999998674</v>
      </c>
      <c r="C1282" s="164">
        <f t="shared" si="398"/>
        <v>16595869.07437057</v>
      </c>
      <c r="D1282" s="164">
        <f t="shared" si="389"/>
        <v>16595.86907437057</v>
      </c>
      <c r="E1282" s="164">
        <f t="shared" si="390"/>
        <v>-110.1126757265623</v>
      </c>
      <c r="F1282" s="164">
        <f t="shared" si="391"/>
        <v>-249.54483565255288</v>
      </c>
      <c r="G1282" s="164">
        <f t="shared" si="392"/>
        <v>-15.859396406404141</v>
      </c>
      <c r="H1282" s="164">
        <f t="shared" si="393"/>
        <v>108.9057691758302</v>
      </c>
      <c r="I1282" s="164">
        <f t="shared" si="394"/>
        <v>-125.97207213296645</v>
      </c>
      <c r="J1282" s="164">
        <f t="shared" si="395"/>
        <v>-140.63906647672269</v>
      </c>
      <c r="K1282" s="164" t="str">
        <f t="shared" si="381"/>
        <v>1+4.80290284872989i</v>
      </c>
      <c r="L1282" s="164" t="str">
        <f t="shared" si="382"/>
        <v>1-1.61705146180555i</v>
      </c>
      <c r="M1282" s="164" t="str">
        <f t="shared" si="399"/>
        <v>8.76654107244871+3.18585138692434i</v>
      </c>
      <c r="N1282" s="164" t="str">
        <f t="shared" si="383"/>
        <v>1+35845.359870689i</v>
      </c>
      <c r="O1282" s="164" t="str">
        <f t="shared" si="384"/>
        <v>-7266.17469720156+61.1153153750822i</v>
      </c>
      <c r="P1282" s="164" t="str">
        <f t="shared" si="400"/>
        <v>-2197966.64792768-260458585.789169i</v>
      </c>
      <c r="Q1282" s="164" t="str">
        <f t="shared" si="385"/>
        <v>-1.09089124832509E-06+2.92469614055094E-06i</v>
      </c>
      <c r="R1282" s="164" t="str">
        <f t="shared" si="386"/>
        <v>280-0.0290607080700514i</v>
      </c>
      <c r="S1282" s="164" t="str">
        <f t="shared" si="387"/>
        <v>-95.9003366311697i</v>
      </c>
      <c r="T1282" s="164" t="str">
        <f t="shared" si="396"/>
        <v>29.39558082927-85.8292639404954i</v>
      </c>
      <c r="U1282" s="164" t="str">
        <f t="shared" si="388"/>
        <v>-0.0521905873731162+0.152386160520983i</v>
      </c>
    </row>
    <row r="1283" spans="2:21" x14ac:dyDescent="0.2">
      <c r="B1283" s="164">
        <f t="shared" si="397"/>
        <v>7.2249999999998673</v>
      </c>
      <c r="C1283" s="164">
        <f t="shared" si="398"/>
        <v>16788040.181220509</v>
      </c>
      <c r="D1283" s="164">
        <f t="shared" si="389"/>
        <v>16788.040181220509</v>
      </c>
      <c r="E1283" s="164">
        <f t="shared" si="390"/>
        <v>-110.24423936309839</v>
      </c>
      <c r="F1283" s="164">
        <f t="shared" si="391"/>
        <v>-249.71374663230387</v>
      </c>
      <c r="G1283" s="164">
        <f t="shared" si="392"/>
        <v>-15.948999204217451</v>
      </c>
      <c r="H1283" s="164">
        <f t="shared" si="393"/>
        <v>108.70449960496575</v>
      </c>
      <c r="I1283" s="164">
        <f t="shared" si="394"/>
        <v>-126.19323856731583</v>
      </c>
      <c r="J1283" s="164">
        <f t="shared" si="395"/>
        <v>-141.00924702733812</v>
      </c>
      <c r="K1283" s="164" t="str">
        <f t="shared" si="381"/>
        <v>1+4.8585178425815i</v>
      </c>
      <c r="L1283" s="164" t="str">
        <f t="shared" si="382"/>
        <v>1-1.63577603524343i</v>
      </c>
      <c r="M1283" s="164" t="str">
        <f t="shared" si="399"/>
        <v>8.94744705369743+3.22274180733807i</v>
      </c>
      <c r="N1283" s="164" t="str">
        <f t="shared" si="383"/>
        <v>1+36260.4295757412i</v>
      </c>
      <c r="O1283" s="164" t="str">
        <f t="shared" si="384"/>
        <v>-7435.44894132636+61.8229973740472i</v>
      </c>
      <c r="P1283" s="164" t="str">
        <f t="shared" si="400"/>
        <v>-2249163.8913842-269612510.877987i</v>
      </c>
      <c r="Q1283" s="164" t="str">
        <f t="shared" si="385"/>
        <v>-1.06599502016953E-06+2.88388523501312E-06i</v>
      </c>
      <c r="R1283" s="164" t="str">
        <f t="shared" si="386"/>
        <v>280-0.0287280528955712i</v>
      </c>
      <c r="S1283" s="164" t="str">
        <f t="shared" si="387"/>
        <v>-94.802574555385i</v>
      </c>
      <c r="T1283" s="164" t="str">
        <f t="shared" si="396"/>
        <v>28.795310519758-85.0500859639615i</v>
      </c>
      <c r="U1283" s="164" t="str">
        <f t="shared" si="388"/>
        <v>-0.0511248332987869+0.151002763591367i</v>
      </c>
    </row>
    <row r="1284" spans="2:21" x14ac:dyDescent="0.2">
      <c r="B1284" s="164">
        <f t="shared" si="397"/>
        <v>7.2299999999998672</v>
      </c>
      <c r="C1284" s="164">
        <f t="shared" si="398"/>
        <v>16982436.524612289</v>
      </c>
      <c r="D1284" s="164">
        <f t="shared" si="389"/>
        <v>16982.436524612291</v>
      </c>
      <c r="E1284" s="164">
        <f t="shared" si="390"/>
        <v>-110.37525675863969</v>
      </c>
      <c r="F1284" s="164">
        <f t="shared" si="391"/>
        <v>-249.88243119854883</v>
      </c>
      <c r="G1284" s="164">
        <f t="shared" si="392"/>
        <v>-16.038814566482607</v>
      </c>
      <c r="H1284" s="164">
        <f t="shared" si="393"/>
        <v>108.50506177312568</v>
      </c>
      <c r="I1284" s="164">
        <f t="shared" si="394"/>
        <v>-126.41407132512231</v>
      </c>
      <c r="J1284" s="164">
        <f t="shared" si="395"/>
        <v>-141.37736942542315</v>
      </c>
      <c r="K1284" s="164" t="str">
        <f t="shared" si="381"/>
        <v>1+4.91477682771057i</v>
      </c>
      <c r="L1284" s="164" t="str">
        <f t="shared" si="382"/>
        <v>1-1.65471742902297i</v>
      </c>
      <c r="M1284" s="164" t="str">
        <f t="shared" si="399"/>
        <v>9.1325668765709+3.2600593986876i</v>
      </c>
      <c r="N1284" s="164" t="str">
        <f t="shared" si="383"/>
        <v>1+36680.3055614578i</v>
      </c>
      <c r="O1284" s="164" t="str">
        <f t="shared" si="384"/>
        <v>-7608.66608911289+62.5388739443498i</v>
      </c>
      <c r="P1284" s="164" t="str">
        <f t="shared" si="400"/>
        <v>-2301553.67183736-279088134.524889i</v>
      </c>
      <c r="Q1284" s="164" t="str">
        <f t="shared" si="385"/>
        <v>-1.04166840340572E-06+2.84379042931047E-06i</v>
      </c>
      <c r="R1284" s="164" t="str">
        <f t="shared" si="386"/>
        <v>280-0.0283992055933851i</v>
      </c>
      <c r="S1284" s="164" t="str">
        <f t="shared" si="387"/>
        <v>-93.7173784581707i</v>
      </c>
      <c r="T1284" s="164" t="str">
        <f t="shared" si="396"/>
        <v>28.2059174200307-84.2738582322397i</v>
      </c>
      <c r="U1284" s="164" t="str">
        <f t="shared" si="388"/>
        <v>-0.0500783912418298+0.149624604694315i</v>
      </c>
    </row>
    <row r="1285" spans="2:21" x14ac:dyDescent="0.2">
      <c r="B1285" s="164">
        <f t="shared" si="397"/>
        <v>7.2349999999998671</v>
      </c>
      <c r="C1285" s="164">
        <f t="shared" si="398"/>
        <v>17179083.871570665</v>
      </c>
      <c r="D1285" s="164">
        <f t="shared" si="389"/>
        <v>17179.083871570667</v>
      </c>
      <c r="E1285" s="164">
        <f t="shared" si="390"/>
        <v>-110.50573461347284</v>
      </c>
      <c r="F1285" s="164">
        <f t="shared" si="391"/>
        <v>-250.05085585373001</v>
      </c>
      <c r="G1285" s="164">
        <f t="shared" si="392"/>
        <v>-16.128838631299015</v>
      </c>
      <c r="H1285" s="164">
        <f t="shared" si="393"/>
        <v>108.3074485978015</v>
      </c>
      <c r="I1285" s="164">
        <f t="shared" si="394"/>
        <v>-126.63457324477186</v>
      </c>
      <c r="J1285" s="164">
        <f t="shared" si="395"/>
        <v>-141.7434072559285</v>
      </c>
      <c r="K1285" s="164" t="str">
        <f t="shared" si="381"/>
        <v>1+4.97168726118466i</v>
      </c>
      <c r="L1285" s="164" t="str">
        <f t="shared" si="382"/>
        <v>1-1.6738781538054i</v>
      </c>
      <c r="M1285" s="164" t="str">
        <f t="shared" si="399"/>
        <v>9.3219986940496+3.29780910737926i</v>
      </c>
      <c r="N1285" s="164" t="str">
        <f t="shared" si="383"/>
        <v>1+37105.0434819458i</v>
      </c>
      <c r="O1285" s="164" t="str">
        <f t="shared" si="384"/>
        <v>-7785.91798258573+63.2630399746539i</v>
      </c>
      <c r="P1285" s="164" t="str">
        <f t="shared" si="400"/>
        <v>-2355163.76704219-288896762.027667i</v>
      </c>
      <c r="Q1285" s="164" t="str">
        <f t="shared" si="385"/>
        <v>-1.01789830135513E-06+2.80439507386002E-06i</v>
      </c>
      <c r="R1285" s="164" t="str">
        <f t="shared" si="386"/>
        <v>280-0.0280741225751395i</v>
      </c>
      <c r="S1285" s="164" t="str">
        <f t="shared" si="387"/>
        <v>-92.64460449796i</v>
      </c>
      <c r="T1285" s="164" t="str">
        <f t="shared" si="396"/>
        <v>27.6272605620222-83.5007036435669i</v>
      </c>
      <c r="U1285" s="164" t="str">
        <f t="shared" si="388"/>
        <v>-0.049051010919517+0.148251902030353i</v>
      </c>
    </row>
    <row r="1286" spans="2:21" x14ac:dyDescent="0.2">
      <c r="B1286" s="164">
        <f t="shared" si="397"/>
        <v>7.239999999999867</v>
      </c>
      <c r="C1286" s="164">
        <f t="shared" si="398"/>
        <v>17378008.287488479</v>
      </c>
      <c r="D1286" s="164">
        <f t="shared" si="389"/>
        <v>17378.008287488479</v>
      </c>
      <c r="E1286" s="164">
        <f t="shared" si="390"/>
        <v>-110.6356796337559</v>
      </c>
      <c r="F1286" s="164">
        <f t="shared" si="391"/>
        <v>-250.21898787412533</v>
      </c>
      <c r="G1286" s="164">
        <f t="shared" si="392"/>
        <v>-16.219067587235287</v>
      </c>
      <c r="H1286" s="164">
        <f t="shared" si="393"/>
        <v>108.11165271198729</v>
      </c>
      <c r="I1286" s="164">
        <f t="shared" si="394"/>
        <v>-126.85474722099119</v>
      </c>
      <c r="J1286" s="164">
        <f t="shared" si="395"/>
        <v>-142.10733516213804</v>
      </c>
      <c r="K1286" s="164" t="str">
        <f t="shared" si="381"/>
        <v>1+5.02925668642006i</v>
      </c>
      <c r="L1286" s="164" t="str">
        <f t="shared" si="382"/>
        <v>1-1.69326074932403i</v>
      </c>
      <c r="M1286" s="164" t="str">
        <f t="shared" si="399"/>
        <v>9.51584294539052+3.33599593709603i</v>
      </c>
      <c r="N1286" s="164" t="str">
        <f t="shared" si="383"/>
        <v>1+37534.6996357565i</v>
      </c>
      <c r="O1286" s="164" t="str">
        <f t="shared" si="384"/>
        <v>-7967.29860304496+63.9955914523826i</v>
      </c>
      <c r="P1286" s="164" t="str">
        <f t="shared" si="400"/>
        <v>-2410022.60178081-299050095.978083i</v>
      </c>
      <c r="Q1286" s="164" t="str">
        <f t="shared" si="385"/>
        <v>-9.9467192134272E-07+2.76568299668103E-06i</v>
      </c>
      <c r="R1286" s="164" t="str">
        <f t="shared" si="386"/>
        <v>280-0.0277527607514324i</v>
      </c>
      <c r="S1286" s="164" t="str">
        <f t="shared" si="387"/>
        <v>-91.5841104797266i</v>
      </c>
      <c r="T1286" s="164" t="str">
        <f t="shared" si="396"/>
        <v>27.0591984780591-82.7307405141232i</v>
      </c>
      <c r="U1286" s="164" t="str">
        <f t="shared" si="388"/>
        <v>-0.0480424411620891+0.146884865664761i</v>
      </c>
    </row>
    <row r="1287" spans="2:21" x14ac:dyDescent="0.2">
      <c r="B1287" s="164">
        <f t="shared" si="397"/>
        <v>7.2449999999998669</v>
      </c>
      <c r="C1287" s="164">
        <f t="shared" si="398"/>
        <v>17579236.139581587</v>
      </c>
      <c r="D1287" s="164">
        <f t="shared" si="389"/>
        <v>17579.236139581586</v>
      </c>
      <c r="E1287" s="164">
        <f t="shared" si="390"/>
        <v>-110.76509852861594</v>
      </c>
      <c r="F1287" s="164">
        <f t="shared" si="391"/>
        <v>-250.38679531324135</v>
      </c>
      <c r="G1287" s="164">
        <f t="shared" si="392"/>
        <v>-16.30949767348632</v>
      </c>
      <c r="H1287" s="164">
        <f t="shared" si="393"/>
        <v>107.91766647490265</v>
      </c>
      <c r="I1287" s="164">
        <f t="shared" si="394"/>
        <v>-127.07459620210226</v>
      </c>
      <c r="J1287" s="164">
        <f t="shared" si="395"/>
        <v>-142.46912883833869</v>
      </c>
      <c r="K1287" s="164" t="str">
        <f t="shared" si="381"/>
        <v>1+5.08749273418175i</v>
      </c>
      <c r="L1287" s="164" t="str">
        <f t="shared" si="382"/>
        <v>1-1.71286778472091i</v>
      </c>
      <c r="M1287" s="164" t="str">
        <f t="shared" si="399"/>
        <v>9.71420240938162+3.37462494946084i</v>
      </c>
      <c r="N1287" s="164" t="str">
        <f t="shared" si="383"/>
        <v>1+37969.3309733478i</v>
      </c>
      <c r="O1287" s="164" t="str">
        <f t="shared" si="384"/>
        <v>-8152.90412089643+64.7366254764406i</v>
      </c>
      <c r="P1287" s="164" t="str">
        <f t="shared" si="400"/>
        <v>-2466159.26293353-309560250.223662i</v>
      </c>
      <c r="Q1287" s="164" t="str">
        <f t="shared" si="385"/>
        <v>-9.71976767511916E-07+2.72763848818047E-06i</v>
      </c>
      <c r="R1287" s="164" t="str">
        <f t="shared" si="386"/>
        <v>280-0.0274350775261021i</v>
      </c>
      <c r="S1287" s="164" t="str">
        <f t="shared" si="387"/>
        <v>-90.5357558361373i</v>
      </c>
      <c r="T1287" s="164" t="str">
        <f t="shared" si="396"/>
        <v>26.5015893190192-81.964082646802i</v>
      </c>
      <c r="U1287" s="164" t="str">
        <f t="shared" si="388"/>
        <v>-0.0470524301225404+0.145523697649674i</v>
      </c>
    </row>
    <row r="1288" spans="2:21" x14ac:dyDescent="0.2">
      <c r="B1288" s="164">
        <f t="shared" si="397"/>
        <v>7.2499999999998668</v>
      </c>
      <c r="C1288" s="164">
        <f t="shared" si="398"/>
        <v>17782794.100383826</v>
      </c>
      <c r="D1288" s="164">
        <f t="shared" si="389"/>
        <v>17782.794100383824</v>
      </c>
      <c r="E1288" s="164">
        <f t="shared" si="390"/>
        <v>-110.89399800728384</v>
      </c>
      <c r="F1288" s="164">
        <f t="shared" si="391"/>
        <v>-250.55424700433983</v>
      </c>
      <c r="G1288" s="164">
        <f t="shared" si="392"/>
        <v>-16.400125179989445</v>
      </c>
      <c r="H1288" s="164">
        <f t="shared" si="393"/>
        <v>107.72548198255087</v>
      </c>
      <c r="I1288" s="164">
        <f t="shared" si="394"/>
        <v>-127.29412318727329</v>
      </c>
      <c r="J1288" s="164">
        <f t="shared" si="395"/>
        <v>-142.82876502178897</v>
      </c>
      <c r="K1288" s="164" t="str">
        <f t="shared" si="381"/>
        <v>1+5.14640312359478i</v>
      </c>
      <c r="L1288" s="164" t="str">
        <f t="shared" si="382"/>
        <v>1-1.73270185888734i</v>
      </c>
      <c r="M1288" s="164" t="str">
        <f t="shared" si="399"/>
        <v>9.91718225883629+3.41370126470744i</v>
      </c>
      <c r="N1288" s="164" t="str">
        <f t="shared" si="383"/>
        <v>1+38408.9951046326i</v>
      </c>
      <c r="O1288" s="164" t="str">
        <f t="shared" si="384"/>
        <v>-8342.83294664248+65.4862402700852i</v>
      </c>
      <c r="P1288" s="164" t="str">
        <f t="shared" si="400"/>
        <v>-2523603.51490114-320439764.320118i</v>
      </c>
      <c r="Q1288" s="164" t="str">
        <f t="shared" si="385"/>
        <v>-9.49800633815028E-07+0.0000026902462864438i</v>
      </c>
      <c r="R1288" s="164" t="str">
        <f t="shared" si="386"/>
        <v>280-0.0271210307905813i</v>
      </c>
      <c r="S1288" s="164" t="str">
        <f t="shared" si="387"/>
        <v>-89.4994016089186i</v>
      </c>
      <c r="T1288" s="164" t="str">
        <f t="shared" si="396"/>
        <v>25.9542909680567-81.2008394019567i</v>
      </c>
      <c r="U1288" s="164" t="str">
        <f t="shared" si="388"/>
        <v>-0.0460807254785339+0.144168592149688i</v>
      </c>
    </row>
    <row r="1289" spans="2:21" x14ac:dyDescent="0.2">
      <c r="B1289" s="164">
        <f t="shared" si="397"/>
        <v>7.2549999999998667</v>
      </c>
      <c r="C1289" s="164">
        <f t="shared" si="398"/>
        <v>17988709.151282415</v>
      </c>
      <c r="D1289" s="164">
        <f t="shared" si="389"/>
        <v>17988.709151282415</v>
      </c>
      <c r="E1289" s="164">
        <f t="shared" si="390"/>
        <v>-111.02238477626952</v>
      </c>
      <c r="F1289" s="164">
        <f t="shared" si="391"/>
        <v>-250.72131256212037</v>
      </c>
      <c r="G1289" s="164">
        <f t="shared" si="392"/>
        <v>-16.490946447500264</v>
      </c>
      <c r="H1289" s="164">
        <f t="shared" si="393"/>
        <v>107.53509107810928</v>
      </c>
      <c r="I1289" s="164">
        <f t="shared" si="394"/>
        <v>-127.51333122376978</v>
      </c>
      <c r="J1289" s="164">
        <f t="shared" si="395"/>
        <v>-143.1862214840111</v>
      </c>
      <c r="K1289" s="164" t="str">
        <f t="shared" si="381"/>
        <v>1+5.20599566316744i</v>
      </c>
      <c r="L1289" s="164" t="str">
        <f t="shared" si="382"/>
        <v>1-1.75276560080836i</v>
      </c>
      <c r="M1289" s="164" t="str">
        <f t="shared" si="399"/>
        <v>10.1248901163574+3.45323006235908i</v>
      </c>
      <c r="N1289" s="164" t="str">
        <f t="shared" si="383"/>
        <v>1+38853.7503066154i</v>
      </c>
      <c r="O1289" s="164" t="str">
        <f t="shared" si="384"/>
        <v>-8537.18578306053+66.2445351939454i</v>
      </c>
      <c r="P1289" s="164" t="str">
        <f t="shared" si="400"/>
        <v>-2582385.81538641-331701618.491686i</v>
      </c>
      <c r="Q1289" s="164" t="str">
        <f t="shared" si="385"/>
        <v>-9.2813159717456E-07+2.65349156301395E-06i</v>
      </c>
      <c r="R1289" s="164" t="str">
        <f t="shared" si="386"/>
        <v>280-0.0268105789183153i</v>
      </c>
      <c r="S1289" s="164" t="str">
        <f t="shared" si="387"/>
        <v>-88.47491043044i</v>
      </c>
      <c r="T1289" s="164" t="str">
        <f t="shared" si="396"/>
        <v>25.4171611499418-80.4411157699327i</v>
      </c>
      <c r="U1289" s="164" t="str">
        <f t="shared" si="388"/>
        <v>-0.0451270746265283+0.142819735570637i</v>
      </c>
    </row>
    <row r="1290" spans="2:21" x14ac:dyDescent="0.2">
      <c r="B1290" s="164">
        <f t="shared" si="397"/>
        <v>7.2599999999998666</v>
      </c>
      <c r="C1290" s="164">
        <f t="shared" si="398"/>
        <v>18197008.586094242</v>
      </c>
      <c r="D1290" s="164">
        <f t="shared" si="389"/>
        <v>18197.008586094242</v>
      </c>
      <c r="E1290" s="164">
        <f t="shared" si="390"/>
        <v>-111.15026553658109</v>
      </c>
      <c r="F1290" s="164">
        <f t="shared" si="391"/>
        <v>-250.8879623835798</v>
      </c>
      <c r="G1290" s="164">
        <f t="shared" si="392"/>
        <v>-16.581957867629953</v>
      </c>
      <c r="H1290" s="164">
        <f t="shared" si="393"/>
        <v>107.34648536214499</v>
      </c>
      <c r="I1290" s="164">
        <f t="shared" si="394"/>
        <v>-127.73222340421104</v>
      </c>
      <c r="J1290" s="164">
        <f t="shared" si="395"/>
        <v>-143.54147702143482</v>
      </c>
      <c r="K1290" s="164" t="str">
        <f t="shared" si="381"/>
        <v>1+5.2662782518263i</v>
      </c>
      <c r="L1290" s="164" t="str">
        <f t="shared" si="382"/>
        <v>1-1.77306166991124i</v>
      </c>
      <c r="M1290" s="164" t="str">
        <f t="shared" si="399"/>
        <v>10.3374361114004+3.49321658191506i</v>
      </c>
      <c r="N1290" s="164" t="str">
        <f t="shared" si="383"/>
        <v>1+39303.6555311162i</v>
      </c>
      <c r="O1290" s="164" t="str">
        <f t="shared" si="384"/>
        <v>-8736.06567859692+67.0116107591917i</v>
      </c>
      <c r="P1290" s="164" t="str">
        <f t="shared" si="400"/>
        <v>-2642537.33154311-343359249.117169i</v>
      </c>
      <c r="Q1290" s="164" t="str">
        <f t="shared" si="385"/>
        <v>-9.06958010811257E-07+2.61735990914219E-06i</v>
      </c>
      <c r="R1290" s="164" t="str">
        <f t="shared" si="386"/>
        <v>280-0.0265036807592447i</v>
      </c>
      <c r="S1290" s="164" t="str">
        <f t="shared" si="387"/>
        <v>-87.4621465055076i</v>
      </c>
      <c r="T1290" s="164" t="str">
        <f t="shared" si="396"/>
        <v>24.8900575360581-79.6850124451924i</v>
      </c>
      <c r="U1290" s="164" t="str">
        <f t="shared" si="388"/>
        <v>-0.044191224868197+0.141477306691203i</v>
      </c>
    </row>
    <row r="1291" spans="2:21" x14ac:dyDescent="0.2">
      <c r="B1291" s="164">
        <f t="shared" si="397"/>
        <v>7.2649999999998665</v>
      </c>
      <c r="C1291" s="164">
        <f t="shared" si="398"/>
        <v>18407720.014683899</v>
      </c>
      <c r="D1291" s="164">
        <f t="shared" si="389"/>
        <v>18407.720014683899</v>
      </c>
      <c r="E1291" s="164">
        <f t="shared" si="390"/>
        <v>-111.2776469809919</v>
      </c>
      <c r="F1291" s="164">
        <f t="shared" si="391"/>
        <v>-251.05416764807671</v>
      </c>
      <c r="G1291" s="164">
        <f t="shared" si="392"/>
        <v>-16.673155882847102</v>
      </c>
      <c r="H1291" s="164">
        <f t="shared" si="393"/>
        <v>107.15965620265509</v>
      </c>
      <c r="I1291" s="164">
        <f t="shared" si="394"/>
        <v>-127.950802863839</v>
      </c>
      <c r="J1291" s="164">
        <f t="shared" si="395"/>
        <v>-143.89451144542164</v>
      </c>
      <c r="K1291" s="164" t="str">
        <f t="shared" si="381"/>
        <v>1+5.32725887996322i</v>
      </c>
      <c r="L1291" s="164" t="str">
        <f t="shared" si="382"/>
        <v>1-1.79359275641796i</v>
      </c>
      <c r="M1291" s="164" t="str">
        <f t="shared" si="399"/>
        <v>10.5549329386653+3.53366612354526i</v>
      </c>
      <c r="N1291" s="164" t="str">
        <f t="shared" si="383"/>
        <v>1+39758.7704125856i</v>
      </c>
      <c r="O1291" s="164" t="str">
        <f t="shared" si="384"/>
        <v>-8939.57808200493+67.7875686408599i</v>
      </c>
      <c r="P1291" s="164" t="str">
        <f t="shared" si="400"/>
        <v>-2704089.95650134-355426564.760248i</v>
      </c>
      <c r="Q1291" s="164" t="str">
        <f t="shared" si="385"/>
        <v>-8.86268497734214E-07+2.58183732249454E-06i</v>
      </c>
      <c r="R1291" s="164" t="str">
        <f t="shared" si="386"/>
        <v>280-0.0262002956343509i</v>
      </c>
      <c r="S1291" s="164" t="str">
        <f t="shared" si="387"/>
        <v>-86.4609755933584i</v>
      </c>
      <c r="T1291" s="164" t="str">
        <f t="shared" si="396"/>
        <v>24.3728378451123-78.9326259018438i</v>
      </c>
      <c r="U1291" s="164" t="str">
        <f t="shared" si="388"/>
        <v>-0.0432729235892332+0.140141476797007i</v>
      </c>
    </row>
    <row r="1292" spans="2:21" x14ac:dyDescent="0.2">
      <c r="B1292" s="164">
        <f t="shared" si="397"/>
        <v>7.2699999999998663</v>
      </c>
      <c r="C1292" s="164">
        <f t="shared" si="398"/>
        <v>18620871.366622947</v>
      </c>
      <c r="D1292" s="164">
        <f t="shared" si="389"/>
        <v>18620.871366622949</v>
      </c>
      <c r="E1292" s="164">
        <f t="shared" si="390"/>
        <v>-111.40453579135601</v>
      </c>
      <c r="F1292" s="164">
        <f t="shared" si="391"/>
        <v>-251.21990031662557</v>
      </c>
      <c r="G1292" s="164">
        <f t="shared" si="392"/>
        <v>-16.764536986442799</v>
      </c>
      <c r="H1292" s="164">
        <f t="shared" si="393"/>
        <v>106.9745947449276</v>
      </c>
      <c r="I1292" s="164">
        <f t="shared" si="394"/>
        <v>-128.16907277779882</v>
      </c>
      <c r="J1292" s="164">
        <f t="shared" si="395"/>
        <v>-144.24530557169797</v>
      </c>
      <c r="K1292" s="164" t="str">
        <f t="shared" si="381"/>
        <v>1+5.38894563049439i</v>
      </c>
      <c r="L1292" s="164" t="str">
        <f t="shared" si="382"/>
        <v>1-1.81436158170179i</v>
      </c>
      <c r="M1292" s="164" t="str">
        <f t="shared" si="399"/>
        <v>10.7774959178487+3.5745840487926i</v>
      </c>
      <c r="N1292" s="164" t="str">
        <f t="shared" si="383"/>
        <v>1+40219.1552760079i</v>
      </c>
      <c r="O1292" s="164" t="str">
        <f t="shared" si="384"/>
        <v>-9147.83089825454+68.5725116913264i</v>
      </c>
      <c r="P1292" s="164" t="str">
        <f t="shared" si="400"/>
        <v>-2767076.32627758-367917962.76305i</v>
      </c>
      <c r="Q1292" s="164" t="str">
        <f t="shared" si="385"/>
        <v>-8.66051944389301E-07+2.54691019429926E-06i</v>
      </c>
      <c r="R1292" s="164" t="str">
        <f t="shared" si="386"/>
        <v>280-0.0259003833302643i</v>
      </c>
      <c r="S1292" s="164" t="str">
        <f t="shared" si="387"/>
        <v>-85.4712649898725i</v>
      </c>
      <c r="T1292" s="164" t="str">
        <f t="shared" si="396"/>
        <v>23.8653599396227-78.184048470412i</v>
      </c>
      <c r="U1292" s="164" t="str">
        <f t="shared" si="388"/>
        <v>-0.0423719184306615+0.138812409816919i</v>
      </c>
    </row>
    <row r="1293" spans="2:21" x14ac:dyDescent="0.2">
      <c r="B1293" s="164">
        <f t="shared" si="397"/>
        <v>7.2749999999998662</v>
      </c>
      <c r="C1293" s="164">
        <f t="shared" si="398"/>
        <v>18836490.894892212</v>
      </c>
      <c r="D1293" s="164">
        <f t="shared" si="389"/>
        <v>18836.490894892213</v>
      </c>
      <c r="E1293" s="164">
        <f t="shared" si="390"/>
        <v>-111.53093863597798</v>
      </c>
      <c r="F1293" s="164">
        <f t="shared" si="391"/>
        <v>-251.38513313044496</v>
      </c>
      <c r="G1293" s="164">
        <f t="shared" si="392"/>
        <v>-16.856097722462643</v>
      </c>
      <c r="H1293" s="164">
        <f t="shared" si="393"/>
        <v>106.79129192121943</v>
      </c>
      <c r="I1293" s="164">
        <f t="shared" si="394"/>
        <v>-128.38703635844061</v>
      </c>
      <c r="J1293" s="164">
        <f t="shared" si="395"/>
        <v>-144.59384120922553</v>
      </c>
      <c r="K1293" s="164" t="str">
        <f t="shared" si="381"/>
        <v>1+5.45134667993178i</v>
      </c>
      <c r="L1293" s="164" t="str">
        <f t="shared" si="382"/>
        <v>1-1.83537089864802i</v>
      </c>
      <c r="M1293" s="164" t="str">
        <f t="shared" si="399"/>
        <v>11.0052430547883+3.61597578128376i</v>
      </c>
      <c r="N1293" s="164" t="str">
        <f t="shared" si="383"/>
        <v>1+40684.8711448982i</v>
      </c>
      <c r="O1293" s="164" t="str">
        <f t="shared" si="384"/>
        <v>-9360.93454574552+69.3665439539425i</v>
      </c>
      <c r="P1293" s="164" t="str">
        <f t="shared" si="400"/>
        <v>-2831529.83707881-380848346.422939i</v>
      </c>
      <c r="Q1293" s="164" t="str">
        <f t="shared" si="385"/>
        <v>-8.46297494461477E-07+2.51256529691947E-06i</v>
      </c>
      <c r="R1293" s="164" t="str">
        <f t="shared" si="386"/>
        <v>280-0.0256039040939338i</v>
      </c>
      <c r="S1293" s="164" t="str">
        <f t="shared" si="387"/>
        <v>-84.4928835099813i</v>
      </c>
      <c r="T1293" s="164" t="str">
        <f t="shared" si="396"/>
        <v>23.3674819182435-77.4393684156754i</v>
      </c>
      <c r="U1293" s="164" t="str">
        <f t="shared" si="388"/>
        <v>-0.0414879574527559+0.137490262461251i</v>
      </c>
    </row>
    <row r="1294" spans="2:21" x14ac:dyDescent="0.2">
      <c r="B1294" s="164">
        <f t="shared" si="397"/>
        <v>7.2799999999998661</v>
      </c>
      <c r="C1294" s="164">
        <f t="shared" si="398"/>
        <v>19054607.17962661</v>
      </c>
      <c r="D1294" s="164">
        <f t="shared" si="389"/>
        <v>19054.607179626611</v>
      </c>
      <c r="E1294" s="164">
        <f t="shared" si="390"/>
        <v>-111.65686216703722</v>
      </c>
      <c r="F1294" s="164">
        <f t="shared" si="391"/>
        <v>-251.54983960878698</v>
      </c>
      <c r="G1294" s="164">
        <f t="shared" si="392"/>
        <v>-16.947834685606736</v>
      </c>
      <c r="H1294" s="164">
        <f t="shared" si="393"/>
        <v>106.6097384602504</v>
      </c>
      <c r="I1294" s="164">
        <f t="shared" si="394"/>
        <v>-128.60469685264394</v>
      </c>
      <c r="J1294" s="164">
        <f t="shared" si="395"/>
        <v>-144.9401011485366</v>
      </c>
      <c r="K1294" s="164" t="str">
        <f t="shared" si="381"/>
        <v>1+5.5144702994669i</v>
      </c>
      <c r="L1294" s="164" t="str">
        <f t="shared" si="382"/>
        <v>1-1.85662349201886i</v>
      </c>
      <c r="M1294" s="164" t="str">
        <f t="shared" si="399"/>
        <v>11.2382951040305+3.65784680744804i</v>
      </c>
      <c r="N1294" s="164" t="str">
        <f t="shared" si="383"/>
        <v>1+41155.9797493904i</v>
      </c>
      <c r="O1294" s="164" t="str">
        <f t="shared" si="384"/>
        <v>-9579.00201485248+70.1697706768244i</v>
      </c>
      <c r="P1294" s="164" t="str">
        <f t="shared" si="400"/>
        <v>-2897484.66300961-394233142.772868i</v>
      </c>
      <c r="Q1294" s="164" t="str">
        <f t="shared" si="385"/>
        <v>-8.26994542827366E-07+0.0000024787897718374i</v>
      </c>
      <c r="R1294" s="164" t="str">
        <f t="shared" si="386"/>
        <v>280-0.0253108186273577i</v>
      </c>
      <c r="S1294" s="164" t="str">
        <f t="shared" si="387"/>
        <v>-83.5257014702801i</v>
      </c>
      <c r="T1294" s="164" t="str">
        <f t="shared" si="396"/>
        <v>22.8790622039977-76.6986700154054i</v>
      </c>
      <c r="U1294" s="164" t="str">
        <f t="shared" si="388"/>
        <v>-0.0406207892916929+0.136175184361555i</v>
      </c>
    </row>
    <row r="1295" spans="2:21" x14ac:dyDescent="0.2">
      <c r="B1295" s="164">
        <f t="shared" si="397"/>
        <v>7.284999999999866</v>
      </c>
      <c r="C1295" s="164">
        <f t="shared" si="398"/>
        <v>19275249.131903432</v>
      </c>
      <c r="D1295" s="164">
        <f t="shared" si="389"/>
        <v>19275.249131903431</v>
      </c>
      <c r="E1295" s="164">
        <f t="shared" si="390"/>
        <v>-111.78231301807008</v>
      </c>
      <c r="F1295" s="164">
        <f t="shared" si="391"/>
        <v>-251.71399404607638</v>
      </c>
      <c r="G1295" s="164">
        <f t="shared" si="392"/>
        <v>-17.039744521098363</v>
      </c>
      <c r="H1295" s="164">
        <f t="shared" si="393"/>
        <v>106.42992489650993</v>
      </c>
      <c r="I1295" s="164">
        <f t="shared" si="394"/>
        <v>-128.82205753916844</v>
      </c>
      <c r="J1295" s="164">
        <f t="shared" si="395"/>
        <v>-145.28406914956645</v>
      </c>
      <c r="K1295" s="164" t="str">
        <f t="shared" si="381"/>
        <v>1+5.57832485606715i</v>
      </c>
      <c r="L1295" s="164" t="str">
        <f t="shared" si="382"/>
        <v>1-1.87812217882255i</v>
      </c>
      <c r="M1295" s="164" t="str">
        <f t="shared" si="399"/>
        <v>11.4767756328568+3.7002026772446i</v>
      </c>
      <c r="N1295" s="164" t="str">
        <f t="shared" si="383"/>
        <v>1+41632.5435344198i</v>
      </c>
      <c r="O1295" s="164" t="str">
        <f t="shared" si="384"/>
        <v>-9802.14892783405+70.9822983268043i</v>
      </c>
      <c r="P1295" s="164" t="str">
        <f t="shared" si="400"/>
        <v>-2964975.77419169-408088320.986619i</v>
      </c>
      <c r="Q1295" s="164" t="str">
        <f t="shared" si="385"/>
        <v>-8.08132729654042E-07+2.44557111803612E-06i</v>
      </c>
      <c r="R1295" s="164" t="str">
        <f t="shared" si="386"/>
        <v>280-0.0250210880823749i</v>
      </c>
      <c r="S1295" s="164" t="str">
        <f t="shared" si="387"/>
        <v>-82.5695906718371i</v>
      </c>
      <c r="T1295" s="164" t="str">
        <f t="shared" si="396"/>
        <v>22.3999596284901-75.9620336398621i</v>
      </c>
      <c r="U1295" s="164" t="str">
        <f t="shared" si="388"/>
        <v>-0.0397701633090684+0.134867318211765i</v>
      </c>
    </row>
    <row r="1296" spans="2:21" x14ac:dyDescent="0.2">
      <c r="B1296" s="164">
        <f t="shared" si="397"/>
        <v>7.2899999999998659</v>
      </c>
      <c r="C1296" s="164">
        <f t="shared" si="398"/>
        <v>19498445.997574452</v>
      </c>
      <c r="D1296" s="164">
        <f t="shared" si="389"/>
        <v>19498.445997574454</v>
      </c>
      <c r="E1296" s="164">
        <f t="shared" si="390"/>
        <v>-111.90729780151207</v>
      </c>
      <c r="F1296" s="164">
        <f t="shared" si="391"/>
        <v>-251.87757150838209</v>
      </c>
      <c r="G1296" s="164">
        <f t="shared" si="392"/>
        <v>-17.131823924523694</v>
      </c>
      <c r="H1296" s="164">
        <f t="shared" si="393"/>
        <v>106.25184157937609</v>
      </c>
      <c r="I1296" s="164">
        <f t="shared" si="394"/>
        <v>-129.03912172603577</v>
      </c>
      <c r="J1296" s="164">
        <f t="shared" si="395"/>
        <v>-145.62572992900601</v>
      </c>
      <c r="K1296" s="164" t="str">
        <f t="shared" si="381"/>
        <v>1+5.64291881358483i</v>
      </c>
      <c r="L1296" s="164" t="str">
        <f t="shared" si="382"/>
        <v>1-1.89986980868672i</v>
      </c>
      <c r="M1296" s="164" t="str">
        <f t="shared" si="399"/>
        <v>11.7208110868001+3.74304900489811i</v>
      </c>
      <c r="N1296" s="164" t="str">
        <f t="shared" si="383"/>
        <v>1+42114.6256679998i</v>
      </c>
      <c r="O1296" s="164" t="str">
        <f t="shared" si="384"/>
        <v>-10030.4936001371+71.804234603542i</v>
      </c>
      <c r="P1296" s="164" t="str">
        <f t="shared" si="400"/>
        <v>-3034038.95530555-422430411.430807i</v>
      </c>
      <c r="Q1296" s="164" t="str">
        <f t="shared" si="385"/>
        <v>-7.89701934640483E-07+2.41289718076525E-06i</v>
      </c>
      <c r="R1296" s="164" t="str">
        <f t="shared" si="386"/>
        <v>280-0.0247346740555156i</v>
      </c>
      <c r="S1296" s="164" t="str">
        <f t="shared" si="387"/>
        <v>-81.6244243832017i</v>
      </c>
      <c r="T1296" s="164" t="str">
        <f t="shared" si="396"/>
        <v>21.9300335121774-75.2295358318919i</v>
      </c>
      <c r="U1296" s="164" t="str">
        <f t="shared" si="388"/>
        <v>-0.038935829734414+0.133566799910408i</v>
      </c>
    </row>
    <row r="1297" spans="2:21" x14ac:dyDescent="0.2">
      <c r="B1297" s="164">
        <f t="shared" si="397"/>
        <v>7.2949999999998658</v>
      </c>
      <c r="C1297" s="164">
        <f t="shared" si="398"/>
        <v>19724227.361142468</v>
      </c>
      <c r="D1297" s="164">
        <f t="shared" si="389"/>
        <v>19724.227361142468</v>
      </c>
      <c r="E1297" s="164">
        <f t="shared" si="390"/>
        <v>-112.03182310630211</v>
      </c>
      <c r="F1297" s="164">
        <f t="shared" si="391"/>
        <v>-252.04054782925337</v>
      </c>
      <c r="G1297" s="164">
        <f t="shared" si="392"/>
        <v>-17.224069641643379</v>
      </c>
      <c r="H1297" s="164">
        <f t="shared" si="393"/>
        <v>106.07547868204529</v>
      </c>
      <c r="I1297" s="164">
        <f t="shared" si="394"/>
        <v>-129.2558927479455</v>
      </c>
      <c r="J1297" s="164">
        <f t="shared" si="395"/>
        <v>-145.96506914720808</v>
      </c>
      <c r="K1297" s="164" t="str">
        <f t="shared" si="381"/>
        <v>1+5.70826073387906i</v>
      </c>
      <c r="L1297" s="164" t="str">
        <f t="shared" si="382"/>
        <v>1-1.92186926423617i</v>
      </c>
      <c r="M1297" s="164" t="str">
        <f t="shared" si="399"/>
        <v>11.9705308566884+3.78639146964289i</v>
      </c>
      <c r="N1297" s="164" t="str">
        <f t="shared" si="383"/>
        <v>1+42602.2900495952i</v>
      </c>
      <c r="O1297" s="164" t="str">
        <f t="shared" si="384"/>
        <v>-10264.1571031296+72.6356884538007i</v>
      </c>
      <c r="P1297" s="164" t="str">
        <f t="shared" si="400"/>
        <v>-3104710.82456398-437276525.386452i</v>
      </c>
      <c r="Q1297" s="164" t="str">
        <f t="shared" si="385"/>
        <v>-7.71692271397903E-07+2.38075614067788E-06i</v>
      </c>
      <c r="R1297" s="164" t="str">
        <f t="shared" si="386"/>
        <v>280-0.0244515385829106i</v>
      </c>
      <c r="S1297" s="164" t="str">
        <f t="shared" si="387"/>
        <v>-80.6900773236051i</v>
      </c>
      <c r="T1297" s="164" t="str">
        <f t="shared" si="396"/>
        <v>21.4691437407749-74.5012493874934i</v>
      </c>
      <c r="U1297" s="164" t="str">
        <f t="shared" si="388"/>
        <v>-0.0381175398008535+0.132273758703643i</v>
      </c>
    </row>
    <row r="1298" spans="2:21" x14ac:dyDescent="0.2">
      <c r="B1298" s="164">
        <f t="shared" si="397"/>
        <v>7.2999999999998657</v>
      </c>
      <c r="C1298" s="164">
        <f t="shared" si="398"/>
        <v>19952623.149682656</v>
      </c>
      <c r="D1298" s="164">
        <f t="shared" si="389"/>
        <v>19952.623149682655</v>
      </c>
      <c r="E1298" s="164">
        <f t="shared" si="390"/>
        <v>-112.15589549554963</v>
      </c>
      <c r="F1298" s="164">
        <f t="shared" si="391"/>
        <v>-252.20289960494409</v>
      </c>
      <c r="G1298" s="164">
        <f t="shared" si="392"/>
        <v>-17.316478468177017</v>
      </c>
      <c r="H1298" s="164">
        <f t="shared" si="393"/>
        <v>105.90082621027126</v>
      </c>
      <c r="I1298" s="164">
        <f t="shared" si="394"/>
        <v>-129.47237396372665</v>
      </c>
      <c r="J1298" s="164">
        <f t="shared" si="395"/>
        <v>-146.30207339467285</v>
      </c>
      <c r="K1298" s="164" t="str">
        <f t="shared" si="381"/>
        <v>1+5.77435927795058i</v>
      </c>
      <c r="L1298" s="164" t="str">
        <f t="shared" si="382"/>
        <v>1-1.9441234614749i</v>
      </c>
      <c r="M1298" s="164" t="str">
        <f t="shared" si="399"/>
        <v>12.226067347249+3.83023581647568i</v>
      </c>
      <c r="N1298" s="164" t="str">
        <f t="shared" si="383"/>
        <v>1+43095.6013185914i</v>
      </c>
      <c r="O1298" s="164" t="str">
        <f t="shared" si="384"/>
        <v>-10503.2633282936+73.4767700858877i</v>
      </c>
      <c r="P1298" s="164" t="str">
        <f t="shared" si="400"/>
        <v>-3177028.85312751-452644375.463552i</v>
      </c>
      <c r="Q1298" s="164" t="str">
        <f t="shared" si="385"/>
        <v>-7.54094081965644E-07+2.34913650332633E-06i</v>
      </c>
      <c r="R1298" s="164" t="str">
        <f t="shared" si="386"/>
        <v>280-0.0241716441352599i</v>
      </c>
      <c r="S1298" s="164" t="str">
        <f t="shared" si="387"/>
        <v>-79.7664256463577i</v>
      </c>
      <c r="T1298" s="164" t="str">
        <f t="shared" si="396"/>
        <v>21.0171508378828-73.7772434367184i</v>
      </c>
      <c r="U1298" s="164" t="str">
        <f t="shared" si="388"/>
        <v>-0.0373150458740476+0.130988317328899i</v>
      </c>
    </row>
    <row r="1299" spans="2:21" x14ac:dyDescent="0.2">
      <c r="B1299" s="164">
        <f t="shared" si="397"/>
        <v>7.3049999999998656</v>
      </c>
      <c r="C1299" s="164">
        <f t="shared" si="398"/>
        <v>20183663.636809397</v>
      </c>
      <c r="D1299" s="164">
        <f t="shared" si="389"/>
        <v>20183.663636809397</v>
      </c>
      <c r="E1299" s="164">
        <f t="shared" si="390"/>
        <v>-112.27952150426788</v>
      </c>
      <c r="F1299" s="164">
        <f t="shared" si="391"/>
        <v>-252.3646041890554</v>
      </c>
      <c r="G1299" s="164">
        <f t="shared" si="392"/>
        <v>-17.409047249563493</v>
      </c>
      <c r="H1299" s="164">
        <f t="shared" si="393"/>
        <v>105.72787401091365</v>
      </c>
      <c r="I1299" s="164">
        <f t="shared" si="394"/>
        <v>-129.68856875383136</v>
      </c>
      <c r="J1299" s="164">
        <f t="shared" si="395"/>
        <v>-146.63673017814176</v>
      </c>
      <c r="K1299" s="164" t="str">
        <f t="shared" si="381"/>
        <v>1+5.84122320708983i</v>
      </c>
      <c r="L1299" s="164" t="str">
        <f t="shared" si="382"/>
        <v>1-1.96663535017265i</v>
      </c>
      <c r="M1299" s="164" t="str">
        <f t="shared" si="399"/>
        <v>12.4875560473117+3.87458785691718i</v>
      </c>
      <c r="N1299" s="164" t="str">
        <f t="shared" si="383"/>
        <v>1+43594.6248628629i</v>
      </c>
      <c r="O1299" s="164" t="str">
        <f t="shared" si="384"/>
        <v>-10747.9390529145+74.3275909842623i</v>
      </c>
      <c r="P1299" s="164" t="str">
        <f t="shared" si="400"/>
        <v>-3251031.38497214-468552296.733131i</v>
      </c>
      <c r="Q1299" s="164" t="str">
        <f t="shared" si="385"/>
        <v>-7.36897931458995E-07+2.31802708900437E-06i</v>
      </c>
      <c r="R1299" s="164" t="str">
        <f t="shared" si="386"/>
        <v>280-0.0238949536128574i</v>
      </c>
      <c r="S1299" s="164" t="str">
        <f t="shared" si="387"/>
        <v>-78.8533469224292i</v>
      </c>
      <c r="T1299" s="164" t="str">
        <f t="shared" si="396"/>
        <v>20.5739160339128-73.057583524771i</v>
      </c>
      <c r="U1299" s="164" t="str">
        <f t="shared" si="388"/>
        <v>-0.0365281015745709+0.129710592158862i</v>
      </c>
    </row>
    <row r="1300" spans="2:21" x14ac:dyDescent="0.2">
      <c r="B1300" s="164">
        <f t="shared" si="397"/>
        <v>7.3099999999998655</v>
      </c>
      <c r="C1300" s="164">
        <f t="shared" si="398"/>
        <v>20417379.446689006</v>
      </c>
      <c r="D1300" s="164">
        <f t="shared" si="389"/>
        <v>20417.379446689007</v>
      </c>
      <c r="E1300" s="164">
        <f t="shared" si="390"/>
        <v>-112.40270763717383</v>
      </c>
      <c r="F1300" s="164">
        <f t="shared" si="391"/>
        <v>-252.52563968662179</v>
      </c>
      <c r="G1300" s="164">
        <f t="shared" si="392"/>
        <v>-17.501772880695881</v>
      </c>
      <c r="H1300" s="164">
        <f t="shared" si="393"/>
        <v>105.5566117802943</v>
      </c>
      <c r="I1300" s="164">
        <f t="shared" si="394"/>
        <v>-129.90448051786973</v>
      </c>
      <c r="J1300" s="164">
        <f t="shared" si="395"/>
        <v>-146.96902790632748</v>
      </c>
      <c r="K1300" s="164" t="str">
        <f t="shared" si="381"/>
        <v>1+5.90886138403819i</v>
      </c>
      <c r="L1300" s="164" t="str">
        <f t="shared" si="382"/>
        <v>1-1.98940791425587i</v>
      </c>
      <c r="M1300" s="164" t="str">
        <f t="shared" si="399"/>
        <v>12.7551356016465+3.91945346978232i</v>
      </c>
      <c r="N1300" s="164" t="str">
        <f t="shared" si="383"/>
        <v>1+44099.4268274398i</v>
      </c>
      <c r="O1300" s="164" t="str">
        <f t="shared" si="384"/>
        <v>-10998.3140073003+75.188263924313i</v>
      </c>
      <c r="P1300" s="164" t="str">
        <f t="shared" si="400"/>
        <v>-3326757.65721977-485019268.601882i</v>
      </c>
      <c r="Q1300" s="164" t="str">
        <f t="shared" si="385"/>
        <v>-7.20094602845745E-07+2.28741702292435E-06i</v>
      </c>
      <c r="R1300" s="164" t="str">
        <f t="shared" si="386"/>
        <v>280-0.0236214303406741i</v>
      </c>
      <c r="S1300" s="164" t="str">
        <f t="shared" si="387"/>
        <v>-77.9507201242246i</v>
      </c>
      <c r="T1300" s="164" t="str">
        <f t="shared" si="396"/>
        <v>20.1393013314079-72.342331693205i</v>
      </c>
      <c r="U1300" s="164" t="str">
        <f t="shared" si="388"/>
        <v>-0.0357564618938833+0.128440693345638i</v>
      </c>
    </row>
    <row r="1301" spans="2:21" x14ac:dyDescent="0.2">
      <c r="B1301" s="164">
        <f t="shared" si="397"/>
        <v>7.3149999999998654</v>
      </c>
      <c r="C1301" s="164">
        <f t="shared" si="398"/>
        <v>20653801.558098935</v>
      </c>
      <c r="D1301" s="164">
        <f t="shared" si="389"/>
        <v>20653.801558098934</v>
      </c>
      <c r="E1301" s="164">
        <f t="shared" si="390"/>
        <v>-112.52546036655593</v>
      </c>
      <c r="F1301" s="164">
        <f t="shared" si="391"/>
        <v>-252.68598494767042</v>
      </c>
      <c r="G1301" s="164">
        <f t="shared" si="392"/>
        <v>-17.594652305634909</v>
      </c>
      <c r="H1301" s="164">
        <f t="shared" si="393"/>
        <v>105.38702907236318</v>
      </c>
      <c r="I1301" s="164">
        <f t="shared" si="394"/>
        <v>-130.12011267219083</v>
      </c>
      <c r="J1301" s="164">
        <f t="shared" si="395"/>
        <v>-147.29895587530723</v>
      </c>
      <c r="K1301" s="164" t="str">
        <f t="shared" si="381"/>
        <v>1+5.97728277416274i</v>
      </c>
      <c r="L1301" s="164" t="str">
        <f t="shared" si="382"/>
        <v>1-2.01244417220328i</v>
      </c>
      <c r="M1301" s="164" t="str">
        <f t="shared" si="399"/>
        <v>13.0289478844749+3.96483860195946i</v>
      </c>
      <c r="N1301" s="164" t="str">
        <f t="shared" si="383"/>
        <v>1+44610.0741232759i</v>
      </c>
      <c r="O1301" s="164" t="str">
        <f t="shared" si="384"/>
        <v>-11254.520943566+76.0589029873058i</v>
      </c>
      <c r="P1301" s="164" t="str">
        <f t="shared" si="400"/>
        <v>-3404247.82094233-502064937.455537i</v>
      </c>
      <c r="Q1301" s="164" t="str">
        <f t="shared" si="385"/>
        <v>-7.03675091848188E-07+2.25729572571815E-06i</v>
      </c>
      <c r="R1301" s="164" t="str">
        <f t="shared" si="386"/>
        <v>280-0.0233510380634968i</v>
      </c>
      <c r="S1301" s="164" t="str">
        <f t="shared" si="387"/>
        <v>-77.0584256095393i</v>
      </c>
      <c r="T1301" s="164" t="str">
        <f t="shared" si="396"/>
        <v>19.7131695668371-71.6315465610848i</v>
      </c>
      <c r="U1301" s="164" t="str">
        <f t="shared" si="388"/>
        <v>-0.0349998833040448+0.12717872496485i</v>
      </c>
    </row>
    <row r="1302" spans="2:21" x14ac:dyDescent="0.2">
      <c r="B1302" s="164">
        <f t="shared" si="397"/>
        <v>7.3199999999998653</v>
      </c>
      <c r="C1302" s="164">
        <f t="shared" si="398"/>
        <v>20892961.308533959</v>
      </c>
      <c r="D1302" s="164">
        <f t="shared" si="389"/>
        <v>20892.961308533959</v>
      </c>
      <c r="E1302" s="164">
        <f t="shared" si="390"/>
        <v>-112.64778613021033</v>
      </c>
      <c r="F1302" s="164">
        <f t="shared" si="391"/>
        <v>-252.84561956027912</v>
      </c>
      <c r="G1302" s="164">
        <f t="shared" si="392"/>
        <v>-17.687682517300097</v>
      </c>
      <c r="H1302" s="164">
        <f t="shared" si="393"/>
        <v>105.21911530667219</v>
      </c>
      <c r="I1302" s="164">
        <f t="shared" si="394"/>
        <v>-130.33546864751042</v>
      </c>
      <c r="J1302" s="164">
        <f t="shared" si="395"/>
        <v>-147.62650425360692</v>
      </c>
      <c r="K1302" s="164" t="str">
        <f t="shared" si="381"/>
        <v>1+6.04649644664463i</v>
      </c>
      <c r="L1302" s="164" t="str">
        <f t="shared" si="382"/>
        <v>1-2.0357471774459i</v>
      </c>
      <c r="M1302" s="164" t="str">
        <f t="shared" si="399"/>
        <v>13.3091380746935+4.01074926919873i</v>
      </c>
      <c r="N1302" s="164" t="str">
        <f t="shared" si="383"/>
        <v>1+45126.634436117i</v>
      </c>
      <c r="O1302" s="164" t="str">
        <f t="shared" si="384"/>
        <v>-11516.6957060203+76.9396235755054i</v>
      </c>
      <c r="P1302" s="164" t="str">
        <f t="shared" si="400"/>
        <v>-3483542.9624503-519709640.097953i</v>
      </c>
      <c r="Q1302" s="164" t="str">
        <f t="shared" si="385"/>
        <v>-6.87630601967496E-07+2.22765290425105E-06i</v>
      </c>
      <c r="R1302" s="164" t="str">
        <f t="shared" si="386"/>
        <v>280-0.0230837409411217i</v>
      </c>
      <c r="S1302" s="164" t="str">
        <f t="shared" si="387"/>
        <v>-76.1763451057017i</v>
      </c>
      <c r="T1302" s="164" t="str">
        <f t="shared" si="396"/>
        <v>19.2953844689596-70.9252834060193i</v>
      </c>
      <c r="U1302" s="164" t="str">
        <f t="shared" si="388"/>
        <v>-0.0342581238613381+0.125924785159512i</v>
      </c>
    </row>
    <row r="1303" spans="2:21" x14ac:dyDescent="0.2">
      <c r="B1303" s="164">
        <f t="shared" si="397"/>
        <v>7.3249999999998652</v>
      </c>
      <c r="C1303" s="164">
        <f t="shared" si="398"/>
        <v>21134890.398359958</v>
      </c>
      <c r="D1303" s="164">
        <f t="shared" si="389"/>
        <v>21134.890398359959</v>
      </c>
      <c r="E1303" s="164">
        <f t="shared" si="390"/>
        <v>-112.76969132944869</v>
      </c>
      <c r="F1303" s="164">
        <f t="shared" si="391"/>
        <v>-253.00452384316105</v>
      </c>
      <c r="G1303" s="164">
        <f t="shared" si="392"/>
        <v>-17.780860557141246</v>
      </c>
      <c r="H1303" s="164">
        <f t="shared" si="393"/>
        <v>105.05285977615894</v>
      </c>
      <c r="I1303" s="164">
        <f t="shared" si="394"/>
        <v>-130.55055188658994</v>
      </c>
      <c r="J1303" s="164">
        <f t="shared" si="395"/>
        <v>-147.95166406700213</v>
      </c>
      <c r="K1303" s="164" t="str">
        <f t="shared" si="381"/>
        <v>1+6.11651157568119i</v>
      </c>
      <c r="L1303" s="164" t="str">
        <f t="shared" si="382"/>
        <v>1-2.05932001877185i</v>
      </c>
      <c r="M1303" s="164" t="str">
        <f t="shared" si="399"/>
        <v>13.59585473285+4.05719155690934i</v>
      </c>
      <c r="N1303" s="164" t="str">
        <f t="shared" si="383"/>
        <v>1+45649.1762354732i</v>
      </c>
      <c r="O1303" s="164" t="str">
        <f t="shared" si="384"/>
        <v>-11784.9773031928+77.8305424274717i</v>
      </c>
      <c r="P1303" s="164" t="str">
        <f t="shared" si="400"/>
        <v>-3564685.12507732-537974428.013957i</v>
      </c>
      <c r="Q1303" s="164" t="str">
        <f t="shared" si="385"/>
        <v>-6.71952539627205E-07+0.0000021984785427375i</v>
      </c>
      <c r="R1303" s="164" t="str">
        <f t="shared" si="386"/>
        <v>280-0.0228195035436049i</v>
      </c>
      <c r="S1303" s="164" t="str">
        <f t="shared" si="387"/>
        <v>-75.3043616938964i</v>
      </c>
      <c r="T1303" s="164" t="str">
        <f t="shared" si="396"/>
        <v>18.8858107138465-70.2235942449591i</v>
      </c>
      <c r="U1303" s="164" t="str">
        <f t="shared" si="388"/>
        <v>-0.0335309433039571+0.124678966283478i</v>
      </c>
    </row>
    <row r="1304" spans="2:21" x14ac:dyDescent="0.2">
      <c r="B1304" s="164">
        <f t="shared" si="397"/>
        <v>7.3299999999998651</v>
      </c>
      <c r="C1304" s="164">
        <f t="shared" si="398"/>
        <v>21379620.895015735</v>
      </c>
      <c r="D1304" s="164">
        <f t="shared" si="389"/>
        <v>21379.620895015734</v>
      </c>
      <c r="E1304" s="164">
        <f t="shared" si="390"/>
        <v>-112.89118232717458</v>
      </c>
      <c r="F1304" s="164">
        <f t="shared" si="391"/>
        <v>-253.16267883780347</v>
      </c>
      <c r="G1304" s="164">
        <f t="shared" si="392"/>
        <v>-17.87418351479025</v>
      </c>
      <c r="H1304" s="164">
        <f t="shared" si="393"/>
        <v>104.88825165473985</v>
      </c>
      <c r="I1304" s="164">
        <f t="shared" si="394"/>
        <v>-130.76536584196484</v>
      </c>
      <c r="J1304" s="164">
        <f t="shared" si="395"/>
        <v>-148.27442718306361</v>
      </c>
      <c r="K1304" s="164" t="str">
        <f t="shared" si="381"/>
        <v>1+6.18733744170193i</v>
      </c>
      <c r="L1304" s="164" t="str">
        <f t="shared" si="382"/>
        <v>1-2.08316582073572i</v>
      </c>
      <c r="M1304" s="164" t="str">
        <f t="shared" si="399"/>
        <v>13.8892498799118+4.10417162096621i</v>
      </c>
      <c r="N1304" s="164" t="str">
        <f t="shared" si="383"/>
        <v>1+46177.7687836939i</v>
      </c>
      <c r="O1304" s="164" t="str">
        <f t="shared" si="384"/>
        <v>-12059.507981537+78.7317776335337i</v>
      </c>
      <c r="P1304" s="164" t="str">
        <f t="shared" si="400"/>
        <v>-3647717.33147206-556881092.484749i</v>
      </c>
      <c r="Q1304" s="164" t="str">
        <f t="shared" si="385"/>
        <v>-6.5663250943311E-07+2.16976289414961E-06i</v>
      </c>
      <c r="R1304" s="164" t="str">
        <f t="shared" si="386"/>
        <v>280-0.0225582908465657i</v>
      </c>
      <c r="S1304" s="164" t="str">
        <f t="shared" si="387"/>
        <v>-74.4423597936663i</v>
      </c>
      <c r="T1304" s="164" t="str">
        <f t="shared" si="396"/>
        <v>18.4843139766527-69.5265279146669i</v>
      </c>
      <c r="U1304" s="164" t="str">
        <f t="shared" si="388"/>
        <v>-0.0328181031439263+0.123441355044317i</v>
      </c>
    </row>
    <row r="1305" spans="2:21" x14ac:dyDescent="0.2">
      <c r="B1305" s="164">
        <f t="shared" si="397"/>
        <v>7.334999999999865</v>
      </c>
      <c r="C1305" s="164">
        <f t="shared" si="398"/>
        <v>21627185.237263538</v>
      </c>
      <c r="D1305" s="164">
        <f t="shared" si="389"/>
        <v>21627.185237263537</v>
      </c>
      <c r="E1305" s="164">
        <f t="shared" si="390"/>
        <v>-113.01226544603396</v>
      </c>
      <c r="F1305" s="164">
        <f t="shared" si="391"/>
        <v>-253.3200663001854</v>
      </c>
      <c r="G1305" s="164">
        <f t="shared" si="392"/>
        <v>-17.967648527695481</v>
      </c>
      <c r="H1305" s="164">
        <f t="shared" si="393"/>
        <v>104.72528000471453</v>
      </c>
      <c r="I1305" s="164">
        <f t="shared" si="394"/>
        <v>-130.97991397372945</v>
      </c>
      <c r="J1305" s="164">
        <f t="shared" si="395"/>
        <v>-148.59478629547087</v>
      </c>
      <c r="K1305" s="164" t="str">
        <f t="shared" si="381"/>
        <v>1+6.25898343259868i</v>
      </c>
      <c r="L1305" s="164" t="str">
        <f t="shared" si="382"/>
        <v>1-2.10728774407271i</v>
      </c>
      <c r="M1305" s="164" t="str">
        <f t="shared" si="399"/>
        <v>14.1894790778693+4.15169568852597i</v>
      </c>
      <c r="N1305" s="164" t="str">
        <f t="shared" si="383"/>
        <v>1+46712.4821451489i</v>
      </c>
      <c r="O1305" s="164" t="str">
        <f t="shared" si="384"/>
        <v>-12340.4333008529+79.6434486514417i</v>
      </c>
      <c r="P1305" s="164" t="str">
        <f t="shared" si="400"/>
        <v>-3732683.60640941-576452190.586043i</v>
      </c>
      <c r="Q1305" s="164" t="str">
        <f t="shared" si="385"/>
        <v>-6.41662309546351E-07+2.14149647190725E-06i</v>
      </c>
      <c r="R1305" s="164" t="str">
        <f t="shared" si="386"/>
        <v>280-0.0223000682265438i</v>
      </c>
      <c r="S1305" s="164" t="str">
        <f t="shared" si="387"/>
        <v>-73.5902251475941i</v>
      </c>
      <c r="T1305" s="164" t="str">
        <f t="shared" si="396"/>
        <v>18.0907609802309-68.8341301517702i</v>
      </c>
      <c r="U1305" s="164" t="str">
        <f t="shared" si="388"/>
        <v>-0.0321193667534124+0.12221203264544i</v>
      </c>
    </row>
    <row r="1306" spans="2:21" x14ac:dyDescent="0.2">
      <c r="B1306" s="164">
        <f t="shared" si="397"/>
        <v>7.3399999999998649</v>
      </c>
      <c r="C1306" s="164">
        <f t="shared" si="398"/>
        <v>21877616.239488784</v>
      </c>
      <c r="D1306" s="164">
        <f t="shared" si="389"/>
        <v>21877.616239488783</v>
      </c>
      <c r="E1306" s="164">
        <f t="shared" si="390"/>
        <v>-113.13294696663468</v>
      </c>
      <c r="F1306" s="164">
        <f t="shared" si="391"/>
        <v>-253.47666869210286</v>
      </c>
      <c r="G1306" s="164">
        <f t="shared" si="392"/>
        <v>-18.061252780738911</v>
      </c>
      <c r="H1306" s="164">
        <f t="shared" si="393"/>
        <v>104.56393378398162</v>
      </c>
      <c r="I1306" s="164">
        <f t="shared" si="394"/>
        <v>-131.1941997473736</v>
      </c>
      <c r="J1306" s="164">
        <f t="shared" si="395"/>
        <v>-148.91273490812125</v>
      </c>
      <c r="K1306" s="164" t="str">
        <f t="shared" si="381"/>
        <v>1+6.33145904496992i</v>
      </c>
      <c r="L1306" s="164" t="str">
        <f t="shared" si="382"/>
        <v>1-2.13168898611764i</v>
      </c>
      <c r="M1306" s="164" t="str">
        <f t="shared" si="399"/>
        <v>14.4967015122173+4.19977005885228i</v>
      </c>
      <c r="N1306" s="164" t="str">
        <f t="shared" si="383"/>
        <v>1+47253.387195515i</v>
      </c>
      <c r="O1306" s="164" t="str">
        <f t="shared" si="384"/>
        <v>-12627.9022114633+80.5656763222017i</v>
      </c>
      <c r="P1306" s="164" t="str">
        <f t="shared" si="400"/>
        <v>-3819629.00013299-596711072.099699i</v>
      </c>
      <c r="Q1306" s="164" t="str">
        <f t="shared" si="385"/>
        <v>-6.27033927167182E-07+2.11367004184169E-06i</v>
      </c>
      <c r="R1306" s="164" t="str">
        <f t="shared" si="386"/>
        <v>280-0.0220448014564107i</v>
      </c>
      <c r="S1306" s="164" t="str">
        <f t="shared" si="387"/>
        <v>-72.7478448061555i</v>
      </c>
      <c r="T1306" s="164" t="str">
        <f t="shared" si="396"/>
        <v>17.7050195406801-68.1464436723129i</v>
      </c>
      <c r="U1306" s="164" t="str">
        <f t="shared" si="388"/>
        <v>-0.0314344994455938+0.120991074927344i</v>
      </c>
    </row>
    <row r="1307" spans="2:21" x14ac:dyDescent="0.2">
      <c r="B1307" s="164">
        <f t="shared" si="397"/>
        <v>7.3449999999998647</v>
      </c>
      <c r="C1307" s="164">
        <f t="shared" si="398"/>
        <v>22130947.096049558</v>
      </c>
      <c r="D1307" s="164">
        <f t="shared" si="389"/>
        <v>22130.94709604956</v>
      </c>
      <c r="E1307" s="164">
        <f t="shared" si="390"/>
        <v>-113.25323312583912</v>
      </c>
      <c r="F1307" s="164">
        <f t="shared" si="391"/>
        <v>-253.63246917212615</v>
      </c>
      <c r="G1307" s="164">
        <f t="shared" si="392"/>
        <v>-18.154993505838419</v>
      </c>
      <c r="H1307" s="164">
        <f t="shared" si="393"/>
        <v>104.40420185306733</v>
      </c>
      <c r="I1307" s="164">
        <f t="shared" si="394"/>
        <v>-131.40822663167754</v>
      </c>
      <c r="J1307" s="164">
        <f t="shared" si="395"/>
        <v>-149.22826731905883</v>
      </c>
      <c r="K1307" s="164" t="str">
        <f t="shared" si="381"/>
        <v>1+6.40477388537957i</v>
      </c>
      <c r="L1307" s="164" t="str">
        <f t="shared" si="382"/>
        <v>1-2.15637278122872i</v>
      </c>
      <c r="M1307" s="164" t="str">
        <f t="shared" si="399"/>
        <v>14.811080076357+4.24840110415085i</v>
      </c>
      <c r="N1307" s="164" t="str">
        <f t="shared" si="383"/>
        <v>1+47800.5556311707i</v>
      </c>
      <c r="O1307" s="164" t="str">
        <f t="shared" si="384"/>
        <v>-12922.0671331893+81.4985828860924i</v>
      </c>
      <c r="P1307" s="164" t="str">
        <f t="shared" si="400"/>
        <v>-3908599.61224142-617681907.371155i</v>
      </c>
      <c r="Q1307" s="164" t="str">
        <f t="shared" si="385"/>
        <v>-6.12739534126447E-07+2.08627461442264E-06i</v>
      </c>
      <c r="R1307" s="164" t="str">
        <f t="shared" si="386"/>
        <v>280-0.0217924567008326i</v>
      </c>
      <c r="S1307" s="164" t="str">
        <f t="shared" si="387"/>
        <v>-71.9151071127477i</v>
      </c>
      <c r="T1307" s="164" t="str">
        <f t="shared" si="396"/>
        <v>17.3269586099191-67.4635082507273i</v>
      </c>
      <c r="U1307" s="164" t="str">
        <f t="shared" si="388"/>
        <v>-0.0307632685502479+0.119778552507818i</v>
      </c>
    </row>
    <row r="1308" spans="2:21" x14ac:dyDescent="0.2">
      <c r="B1308" s="164">
        <f t="shared" si="397"/>
        <v>7.3499999999998646</v>
      </c>
      <c r="C1308" s="164">
        <f t="shared" si="398"/>
        <v>22387211.385676417</v>
      </c>
      <c r="D1308" s="164">
        <f t="shared" si="389"/>
        <v>22387.211385676419</v>
      </c>
      <c r="E1308" s="164">
        <f t="shared" si="390"/>
        <v>-113.37313011513015</v>
      </c>
      <c r="F1308" s="164">
        <f t="shared" si="391"/>
        <v>-253.78745158621419</v>
      </c>
      <c r="G1308" s="164">
        <f t="shared" si="392"/>
        <v>-18.248867981533774</v>
      </c>
      <c r="H1308" s="164">
        <f t="shared" si="393"/>
        <v>104.2460729819696</v>
      </c>
      <c r="I1308" s="164">
        <f t="shared" si="394"/>
        <v>-131.62199809666393</v>
      </c>
      <c r="J1308" s="164">
        <f t="shared" si="395"/>
        <v>-149.54137860424458</v>
      </c>
      <c r="K1308" s="164" t="str">
        <f t="shared" si="381"/>
        <v>1+6.47893767163029i</v>
      </c>
      <c r="L1308" s="164" t="str">
        <f t="shared" si="382"/>
        <v>1-2.18134240121624i</v>
      </c>
      <c r="M1308" s="164" t="str">
        <f t="shared" si="399"/>
        <v>15.1327814579644+4.29759527041405i</v>
      </c>
      <c r="N1308" s="164" t="str">
        <f t="shared" si="383"/>
        <v>1+48354.0599786994i</v>
      </c>
      <c r="O1308" s="164" t="str">
        <f t="shared" si="384"/>
        <v>-13223.0840361662+82.4422919988682i</v>
      </c>
      <c r="P1308" s="164" t="str">
        <f t="shared" si="400"/>
        <v>-3999642.61613089-639389716.145871i</v>
      </c>
      <c r="Q1308" s="164" t="str">
        <f t="shared" si="385"/>
        <v>-5.98771482582107E-07+2.05930143723987E-06i</v>
      </c>
      <c r="R1308" s="164" t="str">
        <f t="shared" si="386"/>
        <v>280-0.0215430005117855i</v>
      </c>
      <c r="S1308" s="164" t="str">
        <f t="shared" si="387"/>
        <v>-71.0919016888919i</v>
      </c>
      <c r="T1308" s="164" t="str">
        <f t="shared" si="396"/>
        <v>16.9564483153835-66.7853607981605i</v>
      </c>
      <c r="U1308" s="164" t="str">
        <f t="shared" si="388"/>
        <v>-0.0301054434842317+0.118574530921016i</v>
      </c>
    </row>
    <row r="1309" spans="2:21" x14ac:dyDescent="0.2">
      <c r="B1309" s="164">
        <f t="shared" si="397"/>
        <v>7.3549999999998645</v>
      </c>
      <c r="C1309" s="164">
        <f t="shared" si="398"/>
        <v>22646443.075923536</v>
      </c>
      <c r="D1309" s="164">
        <f t="shared" si="389"/>
        <v>22646.443075923537</v>
      </c>
      <c r="E1309" s="164">
        <f t="shared" si="390"/>
        <v>-113.49264407904758</v>
      </c>
      <c r="F1309" s="164">
        <f t="shared" si="391"/>
        <v>-253.94160045801303</v>
      </c>
      <c r="G1309" s="164">
        <f t="shared" si="392"/>
        <v>-18.342873532560549</v>
      </c>
      <c r="H1309" s="164">
        <f t="shared" si="393"/>
        <v>104.08953585681832</v>
      </c>
      <c r="I1309" s="164">
        <f t="shared" si="394"/>
        <v>-131.83551761160814</v>
      </c>
      <c r="J1309" s="164">
        <f t="shared" si="395"/>
        <v>-149.85206460119471</v>
      </c>
      <c r="K1309" s="164" t="str">
        <f t="shared" si="381"/>
        <v>1+6.55396023405167i</v>
      </c>
      <c r="L1309" s="164" t="str">
        <f t="shared" si="382"/>
        <v>1-2.2066011557763i</v>
      </c>
      <c r="M1309" s="164" t="str">
        <f t="shared" si="399"/>
        <v>15.4619762273703+4.34735907827537i</v>
      </c>
      <c r="N1309" s="164" t="str">
        <f t="shared" si="383"/>
        <v>1+48913.9736045031i</v>
      </c>
      <c r="O1309" s="164" t="str">
        <f t="shared" si="384"/>
        <v>-13531.1125235408+83.3969287481502i</v>
      </c>
      <c r="P1309" s="164" t="str">
        <f t="shared" si="400"/>
        <v>-4092806.28400719-661860397.419107i</v>
      </c>
      <c r="Q1309" s="164" t="str">
        <f t="shared" si="385"/>
        <v>-5.8512230081833E-07+2.03274198773149E-06i</v>
      </c>
      <c r="R1309" s="164" t="str">
        <f t="shared" si="386"/>
        <v>280-0.0212963998241216i</v>
      </c>
      <c r="S1309" s="164" t="str">
        <f t="shared" si="387"/>
        <v>-70.278119419601i</v>
      </c>
      <c r="T1309" s="164" t="str">
        <f t="shared" si="396"/>
        <v>16.5933599969313-66.1120354400808i</v>
      </c>
      <c r="U1309" s="164" t="str">
        <f t="shared" si="388"/>
        <v>-0.0294607958170058+0.117379070755234i</v>
      </c>
    </row>
    <row r="1310" spans="2:21" x14ac:dyDescent="0.2">
      <c r="B1310" s="164">
        <f t="shared" si="397"/>
        <v>7.3599999999998644</v>
      </c>
      <c r="C1310" s="164">
        <f t="shared" si="398"/>
        <v>22908676.527670585</v>
      </c>
      <c r="D1310" s="164">
        <f t="shared" si="389"/>
        <v>22908.676527670585</v>
      </c>
      <c r="E1310" s="164">
        <f t="shared" si="390"/>
        <v>-113.61178111369703</v>
      </c>
      <c r="F1310" s="164">
        <f t="shared" si="391"/>
        <v>-254.09490097886072</v>
      </c>
      <c r="G1310" s="164">
        <f t="shared" si="392"/>
        <v>-18.437007529410366</v>
      </c>
      <c r="H1310" s="164">
        <f t="shared" si="393"/>
        <v>103.93457908635177</v>
      </c>
      <c r="I1310" s="164">
        <f t="shared" si="394"/>
        <v>-132.0487886431074</v>
      </c>
      <c r="J1310" s="164">
        <f t="shared" si="395"/>
        <v>-150.16032189250893</v>
      </c>
      <c r="K1310" s="164" t="str">
        <f t="shared" si="381"/>
        <v>1+6.62985151680306i</v>
      </c>
      <c r="L1310" s="164" t="str">
        <f t="shared" si="382"/>
        <v>1-2.23215239292945i</v>
      </c>
      <c r="M1310" s="164" t="str">
        <f t="shared" si="399"/>
        <v>15.7988389279989+4.39769912387361i</v>
      </c>
      <c r="N1310" s="164" t="str">
        <f t="shared" si="383"/>
        <v>1+49480.3707245264i</v>
      </c>
      <c r="O1310" s="164" t="str">
        <f t="shared" si="384"/>
        <v>-13846.3159160939+84.3626196700055i</v>
      </c>
      <c r="P1310" s="164" t="str">
        <f t="shared" si="400"/>
        <v>-4188140.01248019-685120760.334617i</v>
      </c>
      <c r="Q1310" s="164" t="str">
        <f t="shared" si="385"/>
        <v>-5.71784689144549E-07+0.0000020065879661502i</v>
      </c>
      <c r="R1310" s="164" t="str">
        <f t="shared" si="386"/>
        <v>280-0.0210526219511869i</v>
      </c>
      <c r="S1310" s="164" t="str">
        <f t="shared" si="387"/>
        <v>-69.4736524389165i</v>
      </c>
      <c r="T1310" s="164" t="str">
        <f t="shared" si="396"/>
        <v>16.2375662410513-65.4435635931015i</v>
      </c>
      <c r="U1310" s="164" t="str">
        <f t="shared" si="388"/>
        <v>-0.0288290993313703+0.116192227789318i</v>
      </c>
    </row>
    <row r="1311" spans="2:21" x14ac:dyDescent="0.2">
      <c r="B1311" s="164">
        <f t="shared" si="397"/>
        <v>7.3649999999998643</v>
      </c>
      <c r="C1311" s="164">
        <f t="shared" si="398"/>
        <v>23173946.499677557</v>
      </c>
      <c r="D1311" s="164">
        <f t="shared" si="389"/>
        <v>23173.946499677557</v>
      </c>
      <c r="E1311" s="164">
        <f t="shared" si="390"/>
        <v>-113.7305472653313</v>
      </c>
      <c r="F1311" s="164">
        <f t="shared" si="391"/>
        <v>-254.24733899752368</v>
      </c>
      <c r="G1311" s="164">
        <f t="shared" si="392"/>
        <v>-18.531267387879723</v>
      </c>
      <c r="H1311" s="164">
        <f t="shared" si="393"/>
        <v>103.78119120821547</v>
      </c>
      <c r="I1311" s="164">
        <f t="shared" si="394"/>
        <v>-132.26181465321102</v>
      </c>
      <c r="J1311" s="164">
        <f t="shared" si="395"/>
        <v>-150.4661477893082</v>
      </c>
      <c r="K1311" s="164" t="str">
        <f t="shared" si="381"/>
        <v>1+6.7066215791918i</v>
      </c>
      <c r="L1311" s="164" t="str">
        <f t="shared" si="382"/>
        <v>1-2.2579994994645i</v>
      </c>
      <c r="M1311" s="164" t="str">
        <f t="shared" si="399"/>
        <v>16.1435481689129+4.4486220797273i</v>
      </c>
      <c r="N1311" s="164" t="str">
        <f t="shared" si="383"/>
        <v>1+50053.3264140938i</v>
      </c>
      <c r="O1311" s="164" t="str">
        <f t="shared" si="384"/>
        <v>-14168.8613388366+85.3394927657195i</v>
      </c>
      <c r="P1311" s="164" t="str">
        <f t="shared" si="400"/>
        <v>-4285694.34875459-709198556.16933i</v>
      </c>
      <c r="Q1311" s="164" t="str">
        <f t="shared" si="385"/>
        <v>-5.58751515891941E-07+1.98083128875933E-06i</v>
      </c>
      <c r="R1311" s="164" t="str">
        <f t="shared" si="386"/>
        <v>280-0.0208116345804884i</v>
      </c>
      <c r="S1311" s="164" t="str">
        <f t="shared" si="387"/>
        <v>-68.6783941156115i</v>
      </c>
      <c r="T1311" s="164" t="str">
        <f t="shared" si="396"/>
        <v>15.8889409124682-64.7799740409747i</v>
      </c>
      <c r="U1311" s="164" t="str">
        <f t="shared" si="388"/>
        <v>-0.0282101300795779+0.115014053127579i</v>
      </c>
    </row>
    <row r="1312" spans="2:21" x14ac:dyDescent="0.2">
      <c r="B1312" s="164">
        <f t="shared" si="397"/>
        <v>7.3699999999998642</v>
      </c>
      <c r="C1312" s="164">
        <f t="shared" si="398"/>
        <v>23442288.153191909</v>
      </c>
      <c r="D1312" s="164">
        <f t="shared" si="389"/>
        <v>23442.288153191908</v>
      </c>
      <c r="E1312" s="164">
        <f t="shared" si="390"/>
        <v>-113.84894852900239</v>
      </c>
      <c r="F1312" s="164">
        <f t="shared" si="391"/>
        <v>-254.39890100968876</v>
      </c>
      <c r="G1312" s="164">
        <f t="shared" si="392"/>
        <v>-18.625650568608101</v>
      </c>
      <c r="H1312" s="164">
        <f t="shared" si="393"/>
        <v>103.62936069508129</v>
      </c>
      <c r="I1312" s="164">
        <f t="shared" si="394"/>
        <v>-132.47459909761048</v>
      </c>
      <c r="J1312" s="164">
        <f t="shared" si="395"/>
        <v>-150.76954031460747</v>
      </c>
      <c r="K1312" s="164" t="str">
        <f t="shared" si="381"/>
        <v>1+6.7842805970065i</v>
      </c>
      <c r="L1312" s="164" t="str">
        <f t="shared" si="382"/>
        <v>1-2.28414590138743i</v>
      </c>
      <c r="M1312" s="164" t="str">
        <f t="shared" si="399"/>
        <v>16.4962867195147+4.50013469561907i</v>
      </c>
      <c r="N1312" s="164" t="str">
        <f t="shared" si="383"/>
        <v>1+50632.9166178616i</v>
      </c>
      <c r="O1312" s="164" t="str">
        <f t="shared" si="384"/>
        <v>-14498.9198096214+86.3276775187631i</v>
      </c>
      <c r="P1312" s="164" t="str">
        <f t="shared" si="400"/>
        <v>-4385521.0174308-734122511.441945i</v>
      </c>
      <c r="Q1312" s="164" t="str">
        <f t="shared" si="385"/>
        <v>-5.46015813505022E-07+1.95546408125147E-06i</v>
      </c>
      <c r="R1312" s="164" t="str">
        <f t="shared" si="386"/>
        <v>280-0.0205734057694111i</v>
      </c>
      <c r="S1312" s="164" t="str">
        <f t="shared" si="387"/>
        <v>-67.892239039057i</v>
      </c>
      <c r="T1312" s="164" t="str">
        <f t="shared" si="396"/>
        <v>15.5473591832301-64.1212930096891i</v>
      </c>
      <c r="U1312" s="164" t="str">
        <f t="shared" si="388"/>
        <v>-0.0276036664349776+0.113844593333129i</v>
      </c>
    </row>
    <row r="1313" spans="2:21" x14ac:dyDescent="0.2">
      <c r="B1313" s="164">
        <f t="shared" si="397"/>
        <v>7.3749999999998641</v>
      </c>
      <c r="C1313" s="164">
        <f t="shared" si="398"/>
        <v>23713737.056609154</v>
      </c>
      <c r="D1313" s="164">
        <f t="shared" si="389"/>
        <v>23713.737056609152</v>
      </c>
      <c r="E1313" s="164">
        <f t="shared" si="390"/>
        <v>-113.9669908472848</v>
      </c>
      <c r="F1313" s="164">
        <f t="shared" si="391"/>
        <v>-254.54957414723151</v>
      </c>
      <c r="G1313" s="164">
        <f t="shared" si="392"/>
        <v>-18.720154576605783</v>
      </c>
      <c r="H1313" s="164">
        <f t="shared" si="393"/>
        <v>103.47907596059019</v>
      </c>
      <c r="I1313" s="164">
        <f t="shared" si="394"/>
        <v>-132.6871454238906</v>
      </c>
      <c r="J1313" s="164">
        <f t="shared" si="395"/>
        <v>-151.07049818664132</v>
      </c>
      <c r="K1313" s="164" t="str">
        <f t="shared" si="381"/>
        <v>1+6.86283886386585i</v>
      </c>
      <c r="L1313" s="164" t="str">
        <f t="shared" si="382"/>
        <v>1-2.31059506437548i</v>
      </c>
      <c r="M1313" s="164" t="str">
        <f t="shared" si="399"/>
        <v>16.8572416064527+4.55224379949037i</v>
      </c>
      <c r="N1313" s="164" t="str">
        <f t="shared" si="383"/>
        <v>1+51219.2181598834i</v>
      </c>
      <c r="O1313" s="164" t="str">
        <f t="shared" si="384"/>
        <v>-14836.6663298184+87.3273049119549i</v>
      </c>
      <c r="P1313" s="164" t="str">
        <f t="shared" si="400"/>
        <v>-4487672.94792989-759922362.18506i</v>
      </c>
      <c r="Q1313" s="164" t="str">
        <f t="shared" si="385"/>
        <v>-5.33570774725986E-07+1.93047867238179E-06i</v>
      </c>
      <c r="R1313" s="164" t="str">
        <f t="shared" si="386"/>
        <v>280-0.0203379039409843i</v>
      </c>
      <c r="S1313" s="164" t="str">
        <f t="shared" si="387"/>
        <v>-67.1150830052481i</v>
      </c>
      <c r="T1313" s="164" t="str">
        <f t="shared" si="396"/>
        <v>15.2126975593693-63.4675442416323i</v>
      </c>
      <c r="U1313" s="164" t="str">
        <f t="shared" si="388"/>
        <v>-0.0270094891393501+0.112683890559556i</v>
      </c>
    </row>
    <row r="1314" spans="2:21" x14ac:dyDescent="0.2">
      <c r="B1314" s="164">
        <f t="shared" si="397"/>
        <v>7.379999999999864</v>
      </c>
      <c r="C1314" s="164">
        <f t="shared" si="398"/>
        <v>23988329.190187417</v>
      </c>
      <c r="D1314" s="164">
        <f t="shared" si="389"/>
        <v>23988.329190187418</v>
      </c>
      <c r="E1314" s="164">
        <f t="shared" si="390"/>
        <v>-114.08468010906873</v>
      </c>
      <c r="F1314" s="164">
        <f t="shared" si="391"/>
        <v>-254.69934616728591</v>
      </c>
      <c r="G1314" s="164">
        <f t="shared" si="392"/>
        <v>-18.814776960772686</v>
      </c>
      <c r="H1314" s="164">
        <f t="shared" si="393"/>
        <v>103.33032536512364</v>
      </c>
      <c r="I1314" s="164">
        <f t="shared" si="394"/>
        <v>-132.89945706984142</v>
      </c>
      <c r="J1314" s="164">
        <f t="shared" si="395"/>
        <v>-151.36902080216225</v>
      </c>
      <c r="K1314" s="164" t="str">
        <f t="shared" si="381"/>
        <v>1+6.94230679258304i</v>
      </c>
      <c r="L1314" s="164" t="str">
        <f t="shared" si="382"/>
        <v>1-2.33735049423656i</v>
      </c>
      <c r="M1314" s="164" t="str">
        <f t="shared" si="399"/>
        <v>17.2266042127858+4.60495629834648i</v>
      </c>
      <c r="N1314" s="164" t="str">
        <f t="shared" si="383"/>
        <v>1+51812.3087537935i</v>
      </c>
      <c r="O1314" s="164" t="str">
        <f t="shared" si="384"/>
        <v>-15182.2799771033+88.338507444823i</v>
      </c>
      <c r="P1314" s="164" t="str">
        <f t="shared" si="400"/>
        <v>-4592204.30255756-786628889.421706i</v>
      </c>
      <c r="Q1314" s="164" t="str">
        <f t="shared" si="385"/>
        <v>-5.21409748869489E-07+1.90586758780919E-06i</v>
      </c>
      <c r="R1314" s="164" t="str">
        <f t="shared" si="386"/>
        <v>280-0.0201050978796956i</v>
      </c>
      <c r="S1314" s="164" t="str">
        <f t="shared" si="387"/>
        <v>-66.3468230029953i</v>
      </c>
      <c r="T1314" s="164" t="str">
        <f t="shared" si="396"/>
        <v>14.8848339052279-62.8187490687749i</v>
      </c>
      <c r="U1314" s="164" t="str">
        <f t="shared" si="388"/>
        <v>-0.0264273813460964+0.111531982680853i</v>
      </c>
    </row>
    <row r="1315" spans="2:21" x14ac:dyDescent="0.2">
      <c r="B1315" s="164">
        <f t="shared" si="397"/>
        <v>7.3849999999998639</v>
      </c>
      <c r="C1315" s="164">
        <f t="shared" si="398"/>
        <v>24266100.950816579</v>
      </c>
      <c r="D1315" s="164">
        <f t="shared" si="389"/>
        <v>24266.100950816581</v>
      </c>
      <c r="E1315" s="164">
        <f t="shared" si="390"/>
        <v>-114.20202214842288</v>
      </c>
      <c r="F1315" s="164">
        <f t="shared" si="391"/>
        <v>-254.84820544113478</v>
      </c>
      <c r="G1315" s="164">
        <f t="shared" si="392"/>
        <v>-18.909515313408878</v>
      </c>
      <c r="H1315" s="164">
        <f t="shared" si="393"/>
        <v>103.18309722140052</v>
      </c>
      <c r="I1315" s="164">
        <f t="shared" si="394"/>
        <v>-133.11153746183177</v>
      </c>
      <c r="J1315" s="164">
        <f t="shared" si="395"/>
        <v>-151.66510821973426</v>
      </c>
      <c r="K1315" s="164" t="str">
        <f t="shared" si="381"/>
        <v>1+7.02269491654594i</v>
      </c>
      <c r="L1315" s="164" t="str">
        <f t="shared" si="382"/>
        <v>1-2.36441573737392i</v>
      </c>
      <c r="M1315" s="164" t="str">
        <f t="shared" si="399"/>
        <v>17.604570379457+4.65827917917202i</v>
      </c>
      <c r="N1315" s="164" t="str">
        <f t="shared" si="383"/>
        <v>1+52412.2670131078i</v>
      </c>
      <c r="O1315" s="164" t="str">
        <f t="shared" si="384"/>
        <v>-15535.9440004064+89.3614191511681i</v>
      </c>
      <c r="P1315" s="164" t="str">
        <f t="shared" si="400"/>
        <v>-4699170.50522167-814273955.888571i</v>
      </c>
      <c r="Q1315" s="164" t="str">
        <f t="shared" si="385"/>
        <v>-5.09526238185687E-07+1.88162354413811E-06i</v>
      </c>
      <c r="R1315" s="164" t="str">
        <f t="shared" si="386"/>
        <v>280-0.0198749567273537i</v>
      </c>
      <c r="S1315" s="164" t="str">
        <f t="shared" si="387"/>
        <v>-65.5873572002675i</v>
      </c>
      <c r="T1315" s="164" t="str">
        <f t="shared" si="396"/>
        <v>14.5636474655281-62.1749264848263i</v>
      </c>
      <c r="U1315" s="164" t="str">
        <f t="shared" si="388"/>
        <v>-0.0258571286594232+0.110388903419535i</v>
      </c>
    </row>
    <row r="1316" spans="2:21" x14ac:dyDescent="0.2">
      <c r="B1316" s="164">
        <f t="shared" si="397"/>
        <v>7.3899999999998638</v>
      </c>
      <c r="C1316" s="164">
        <f t="shared" si="398"/>
        <v>24547089.156842642</v>
      </c>
      <c r="D1316" s="164">
        <f t="shared" si="389"/>
        <v>24547.089156842641</v>
      </c>
      <c r="E1316" s="164">
        <f t="shared" si="390"/>
        <v>-114.3190227435266</v>
      </c>
      <c r="F1316" s="164">
        <f t="shared" si="391"/>
        <v>-254.99614094294304</v>
      </c>
      <c r="G1316" s="164">
        <f t="shared" si="392"/>
        <v>-19.004367269718237</v>
      </c>
      <c r="H1316" s="164">
        <f t="shared" si="393"/>
        <v>103.0373797999077</v>
      </c>
      <c r="I1316" s="164">
        <f t="shared" si="394"/>
        <v>-133.32339001324485</v>
      </c>
      <c r="J1316" s="164">
        <f t="shared" si="395"/>
        <v>-151.95876114303536</v>
      </c>
      <c r="K1316" s="164" t="str">
        <f t="shared" si="381"/>
        <v>1+7.1040138911133i</v>
      </c>
      <c r="L1316" s="164" t="str">
        <f t="shared" si="382"/>
        <v>1-2.39179438125623i</v>
      </c>
      <c r="M1316" s="164" t="str">
        <f t="shared" si="399"/>
        <v>17.991340509131+4.71221950985707i</v>
      </c>
      <c r="N1316" s="164" t="str">
        <f t="shared" si="383"/>
        <v>1+53019.1724616437i</v>
      </c>
      <c r="O1316" s="164" t="str">
        <f t="shared" si="384"/>
        <v>-15897.8459170745+90.3961756168287i</v>
      </c>
      <c r="P1316" s="164" t="str">
        <f t="shared" si="400"/>
        <v>-4808628.27081875-842890544.049835i</v>
      </c>
      <c r="Q1316" s="164" t="str">
        <f t="shared" si="385"/>
        <v>-4.97913894309294E-07+1.85773944315423E-06i</v>
      </c>
      <c r="R1316" s="164" t="str">
        <f t="shared" si="386"/>
        <v>280-0.0196474499789983i</v>
      </c>
      <c r="S1316" s="164" t="str">
        <f t="shared" si="387"/>
        <v>-64.8365849306943i</v>
      </c>
      <c r="T1316" s="164" t="str">
        <f t="shared" si="396"/>
        <v>14.2490188852794-61.5360932163361i</v>
      </c>
      <c r="U1316" s="164" t="str">
        <f t="shared" si="388"/>
        <v>-0.0252985191696866+0.109254682472868i</v>
      </c>
    </row>
    <row r="1317" spans="2:21" x14ac:dyDescent="0.2">
      <c r="B1317" s="164">
        <f t="shared" si="397"/>
        <v>7.3949999999998637</v>
      </c>
      <c r="C1317" s="164">
        <f t="shared" si="398"/>
        <v>24831331.05294795</v>
      </c>
      <c r="D1317" s="164">
        <f t="shared" si="389"/>
        <v>24831.33105294795</v>
      </c>
      <c r="E1317" s="164">
        <f t="shared" si="390"/>
        <v>-114.43568761566888</v>
      </c>
      <c r="F1317" s="164">
        <f t="shared" si="391"/>
        <v>-255.14314223835277</v>
      </c>
      <c r="G1317" s="164">
        <f t="shared" si="392"/>
        <v>-19.099330507303918</v>
      </c>
      <c r="H1317" s="164">
        <f t="shared" si="393"/>
        <v>102.89316133416312</v>
      </c>
      <c r="I1317" s="164">
        <f t="shared" si="394"/>
        <v>-133.53501812297282</v>
      </c>
      <c r="J1317" s="164">
        <f t="shared" si="395"/>
        <v>-152.24998090418964</v>
      </c>
      <c r="K1317" s="164" t="str">
        <f t="shared" si="381"/>
        <v>1+7.18627449502713i</v>
      </c>
      <c r="L1317" s="164" t="str">
        <f t="shared" si="382"/>
        <v>1-2.41949005489307i</v>
      </c>
      <c r="M1317" s="164" t="str">
        <f t="shared" si="399"/>
        <v>18.3871196724499+4.76678444013406i</v>
      </c>
      <c r="N1317" s="164" t="str">
        <f t="shared" si="383"/>
        <v>1+53633.1055440609i</v>
      </c>
      <c r="O1317" s="164" t="str">
        <f t="shared" si="384"/>
        <v>-16268.1776122938+91.4429139976535i</v>
      </c>
      <c r="P1317" s="164" t="str">
        <f t="shared" si="400"/>
        <v>-4920635.63530493-872512795.446768i</v>
      </c>
      <c r="Q1317" s="164" t="str">
        <f t="shared" si="385"/>
        <v>-4.86566514792703E-07+1.83420836624787E-06i</v>
      </c>
      <c r="R1317" s="164" t="str">
        <f t="shared" si="386"/>
        <v>280-0.0194225474788561i</v>
      </c>
      <c r="S1317" s="164" t="str">
        <f t="shared" si="387"/>
        <v>-64.0944066802252i</v>
      </c>
      <c r="T1317" s="164" t="str">
        <f t="shared" si="396"/>
        <v>13.9408302276048-60.9022637927073i</v>
      </c>
      <c r="U1317" s="164" t="str">
        <f t="shared" si="388"/>
        <v>-0.0247513434850424+0.108129345637182i</v>
      </c>
    </row>
    <row r="1318" spans="2:21" x14ac:dyDescent="0.2">
      <c r="B1318" s="164">
        <f t="shared" si="397"/>
        <v>7.3999999999998636</v>
      </c>
      <c r="C1318" s="164">
        <f t="shared" si="398"/>
        <v>25118864.315087955</v>
      </c>
      <c r="D1318" s="164">
        <f t="shared" si="389"/>
        <v>25118.864315087954</v>
      </c>
      <c r="E1318" s="164">
        <f t="shared" si="390"/>
        <v>-114.55202242831525</v>
      </c>
      <c r="F1318" s="164">
        <f t="shared" si="391"/>
        <v>-255.28919947296237</v>
      </c>
      <c r="G1318" s="164">
        <f t="shared" si="392"/>
        <v>-19.194402745659399</v>
      </c>
      <c r="H1318" s="164">
        <f t="shared" si="393"/>
        <v>102.75043002581515</v>
      </c>
      <c r="I1318" s="164">
        <f t="shared" si="394"/>
        <v>-133.74642517397464</v>
      </c>
      <c r="J1318" s="164">
        <f t="shared" si="395"/>
        <v>-152.53876944714722</v>
      </c>
      <c r="K1318" s="164" t="str">
        <f t="shared" ref="K1318:K1381" si="401">COMPLEX(1,2*PI()*C1318*esr*Cout)</f>
        <v>1+7.26948763184138i</v>
      </c>
      <c r="L1318" s="164" t="str">
        <f t="shared" ref="L1318:L1381" si="402">COMPLEX(1,-2*PI()*C1318*(1-Dmax)^2*Lout*10^-6/Req)</f>
        <v>1-2.44750642931598i</v>
      </c>
      <c r="M1318" s="164" t="str">
        <f t="shared" si="399"/>
        <v>18.7921177167648+4.8219812025254i</v>
      </c>
      <c r="N1318" s="164" t="str">
        <f t="shared" ref="N1318:N1381" si="403">COMPLEX(1,2*PI()*C1318*(Rd+Rs+esr)*Req*Cout/(Req+Rd+Rs))</f>
        <v>1+54254.1476365247i</v>
      </c>
      <c r="O1318" s="164" t="str">
        <f t="shared" ref="O1318:O1381" si="404">IMSUM(COMPLEX(1,2*PI()*C1318/(Qd*ws)),IMPRODUCT(COMPLEX(0,2*PI()*C1318/ws),COMPLEX(0,2*PI()*C1318/ws)))</f>
        <v>-16647.1354408311+92.5017730376811i</v>
      </c>
      <c r="P1318" s="164" t="str">
        <f t="shared" si="400"/>
        <v>-5035251.98646748-903176051.4303i</v>
      </c>
      <c r="Q1318" s="164" t="str">
        <f t="shared" ref="Q1318:Q1381" si="405">IMPRODUCT(Ap,IMDIV(M1318,P1318))</f>
        <v>-4.75478039720908E-07+1.81102356901843E-06i</v>
      </c>
      <c r="R1318" s="164" t="str">
        <f t="shared" ref="R1318:R1381" si="406">IMSUM(Rz*10^3,IMDIV(1,COMPLEX(0,(2*PI()*C1318*Cz*10^-9))))</f>
        <v>280-0.0192002194163446i</v>
      </c>
      <c r="S1318" s="164" t="str">
        <f t="shared" ref="S1318:S1381" si="407">IMDIV(1,COMPLEX(0,(2*PI()*C1318*Cp*10^-12)))</f>
        <v>-63.3607240739372i</v>
      </c>
      <c r="T1318" s="164" t="str">
        <f t="shared" si="396"/>
        <v>13.6389649895668-60.2734506150855i</v>
      </c>
      <c r="U1318" s="164" t="str">
        <f t="shared" ref="U1318:U1381" si="408">IMPRODUCT(-Rs*g/(Rs+Rd),T1318)</f>
        <v>-0.0242153947595441+0.107012914930177i</v>
      </c>
    </row>
    <row r="1319" spans="2:21" x14ac:dyDescent="0.2">
      <c r="B1319" s="164">
        <f t="shared" si="397"/>
        <v>7.4049999999998635</v>
      </c>
      <c r="C1319" s="164">
        <f t="shared" si="398"/>
        <v>25409727.055485114</v>
      </c>
      <c r="D1319" s="164">
        <f t="shared" ref="D1319:D1382" si="409">C1319/1000</f>
        <v>25409.727055485113</v>
      </c>
      <c r="E1319" s="164">
        <f t="shared" ref="E1319:E1382" si="410">20*LOG(IMABS(Q1319))</f>
        <v>-114.66803278623948</v>
      </c>
      <c r="F1319" s="164">
        <f t="shared" ref="F1319:F1382" si="411">IF(180/PI()*IMARGUMENT(Q1319)&gt;0,180/PI()*IMARGUMENT(Q1319)-360,180/PI()*IMARGUMENT(Q1319))</f>
        <v>-255.43430336070645</v>
      </c>
      <c r="G1319" s="164">
        <f t="shared" ref="G1319:G1382" si="412">20*LOG(IMABS(U1319))</f>
        <v>-19.289581745653127</v>
      </c>
      <c r="H1319" s="164">
        <f t="shared" ref="H1319:H1382" si="413">180/PI()*IMARGUMENT(U1319)</f>
        <v>102.609174049581</v>
      </c>
      <c r="I1319" s="164">
        <f t="shared" ref="I1319:I1382" si="414">E1319+G1319</f>
        <v>-133.9576145318926</v>
      </c>
      <c r="J1319" s="164">
        <f t="shared" ref="J1319:J1382" si="415">F1319+H1319</f>
        <v>-152.82512931112547</v>
      </c>
      <c r="K1319" s="164" t="str">
        <f t="shared" si="401"/>
        <v>1+7.35366433136718i</v>
      </c>
      <c r="L1319" s="164" t="str">
        <f t="shared" si="402"/>
        <v>1-2.47584721806505i</v>
      </c>
      <c r="M1319" s="164" t="str">
        <f t="shared" si="399"/>
        <v>19.2065493773996+4.87781711330213i</v>
      </c>
      <c r="N1319" s="164" t="str">
        <f t="shared" si="403"/>
        <v>1+54882.3810574916i</v>
      </c>
      <c r="O1319" s="164" t="str">
        <f t="shared" si="404"/>
        <v>-17034.9203311433+93.5728930875305i</v>
      </c>
      <c r="P1319" s="164" t="str">
        <f t="shared" si="400"/>
        <v>-5152538.09541291-934916895.324924i</v>
      </c>
      <c r="Q1319" s="164" t="str">
        <f t="shared" si="405"/>
        <v>-4.6464254840641E-07+1.78817847605418E-06i</v>
      </c>
      <c r="R1319" s="164" t="str">
        <f t="shared" si="406"/>
        <v>280-0.0189804363221197i</v>
      </c>
      <c r="S1319" s="164" t="str">
        <f t="shared" si="407"/>
        <v>-62.6354398629948i</v>
      </c>
      <c r="T1319" s="164" t="str">
        <f t="shared" ref="T1319:T1382" si="416">IMDIV(IMPRODUCT(R1319,S1319),IMSUM(R1319,S1319))</f>
        <v>13.3433081160776-59.6496640241089i</v>
      </c>
      <c r="U1319" s="164" t="str">
        <f t="shared" si="408"/>
        <v>-0.02369046871784+0.105905408711211i</v>
      </c>
    </row>
    <row r="1320" spans="2:21" x14ac:dyDescent="0.2">
      <c r="B1320" s="164">
        <f t="shared" ref="B1320:B1383" si="417">B1319+0.005</f>
        <v>7.4099999999998634</v>
      </c>
      <c r="C1320" s="164">
        <f t="shared" ref="C1320:C1383" si="418">10^B1320</f>
        <v>25703957.82768061</v>
      </c>
      <c r="D1320" s="164">
        <f t="shared" si="409"/>
        <v>25703.95782768061</v>
      </c>
      <c r="E1320" s="164">
        <f t="shared" si="410"/>
        <v>-114.78372423472075</v>
      </c>
      <c r="F1320" s="164">
        <f t="shared" si="411"/>
        <v>-255.57844517215409</v>
      </c>
      <c r="G1320" s="164">
        <f t="shared" si="412"/>
        <v>-19.384865309009058</v>
      </c>
      <c r="H1320" s="164">
        <f t="shared" si="413"/>
        <v>102.46938155802755</v>
      </c>
      <c r="I1320" s="164">
        <f t="shared" si="414"/>
        <v>-134.16858954372981</v>
      </c>
      <c r="J1320" s="164">
        <f t="shared" si="415"/>
        <v>-153.10906361412654</v>
      </c>
      <c r="K1320" s="164" t="str">
        <f t="shared" si="401"/>
        <v>1+7.43881575113489i</v>
      </c>
      <c r="L1320" s="164" t="str">
        <f t="shared" si="402"/>
        <v>1-2.50451617768113i</v>
      </c>
      <c r="M1320" s="164" t="str">
        <f t="shared" ref="M1320:M1383" si="419">IMPRODUCT(K1320,L1320)</f>
        <v>19.6306343915065+4.93429957345376i</v>
      </c>
      <c r="N1320" s="164" t="str">
        <f t="shared" si="403"/>
        <v>1+55517.8890786212i</v>
      </c>
      <c r="O1320" s="164" t="str">
        <f t="shared" si="404"/>
        <v>-17431.7378919122+94.6564161230039i</v>
      </c>
      <c r="P1320" s="164" t="str">
        <f t="shared" ref="P1320:P1383" si="420">IMPRODUCT(N1320,O1320)</f>
        <v>-5272556.14878865-967773196.074363i</v>
      </c>
      <c r="Q1320" s="164" t="str">
        <f t="shared" si="405"/>
        <v>-4.54054256162082E-07+0.0000017656666758812i</v>
      </c>
      <c r="R1320" s="164" t="str">
        <f t="shared" si="406"/>
        <v>280-0.0187631690641704i</v>
      </c>
      <c r="S1320" s="164" t="str">
        <f t="shared" si="407"/>
        <v>-61.9184579117621i</v>
      </c>
      <c r="T1320" s="164" t="str">
        <f t="shared" si="416"/>
        <v>13.0537460119719-59.0309123664891i</v>
      </c>
      <c r="U1320" s="164" t="str">
        <f t="shared" si="408"/>
        <v>-0.023176363676608+0.10480684179951i</v>
      </c>
    </row>
    <row r="1321" spans="2:21" x14ac:dyDescent="0.2">
      <c r="B1321" s="164">
        <f t="shared" si="417"/>
        <v>7.4149999999998633</v>
      </c>
      <c r="C1321" s="164">
        <f t="shared" si="418"/>
        <v>26001595.631644595</v>
      </c>
      <c r="D1321" s="164">
        <f t="shared" si="409"/>
        <v>26001.595631644595</v>
      </c>
      <c r="E1321" s="164">
        <f t="shared" si="410"/>
        <v>-114.89910225880399</v>
      </c>
      <c r="F1321" s="164">
        <f t="shared" si="411"/>
        <v>-255.72161672274618</v>
      </c>
      <c r="G1321" s="164">
        <f t="shared" si="412"/>
        <v>-19.480251277783051</v>
      </c>
      <c r="H1321" s="164">
        <f t="shared" si="413"/>
        <v>102.33104068619475</v>
      </c>
      <c r="I1321" s="164">
        <f t="shared" si="414"/>
        <v>-134.37935353658705</v>
      </c>
      <c r="J1321" s="164">
        <f t="shared" si="415"/>
        <v>-153.39057603655141</v>
      </c>
      <c r="K1321" s="164" t="str">
        <f t="shared" si="401"/>
        <v>1+7.52495317787297i</v>
      </c>
      <c r="L1321" s="164" t="str">
        <f t="shared" si="402"/>
        <v>1-2.53351710820377i</v>
      </c>
      <c r="M1321" s="164" t="str">
        <f t="shared" si="419"/>
        <v>20.0645976145735+4.9914360696692i</v>
      </c>
      <c r="N1321" s="164" t="str">
        <f t="shared" si="403"/>
        <v>1+56160.7559358132i</v>
      </c>
      <c r="O1321" s="164" t="str">
        <f t="shared" si="404"/>
        <v>-17837.7985210611+95.7524857639061i</v>
      </c>
      <c r="P1321" s="164" t="str">
        <f t="shared" si="420"/>
        <v>-5395369.78175522-1001784153.42104i</v>
      </c>
      <c r="Q1321" s="164" t="str">
        <f t="shared" si="405"/>
        <v>-4.43707511150072E-07+1.74348191607608E-06i</v>
      </c>
      <c r="R1321" s="164" t="str">
        <f t="shared" si="406"/>
        <v>280-0.018548388843957i</v>
      </c>
      <c r="S1321" s="164" t="str">
        <f t="shared" si="407"/>
        <v>-61.2096831850581i</v>
      </c>
      <c r="T1321" s="164" t="str">
        <f t="shared" si="416"/>
        <v>12.7701665523187-58.4172020604058i</v>
      </c>
      <c r="U1321" s="164" t="str">
        <f t="shared" si="408"/>
        <v>-0.0226728805628634+0.103717225590276i</v>
      </c>
    </row>
    <row r="1322" spans="2:21" x14ac:dyDescent="0.2">
      <c r="B1322" s="164">
        <f t="shared" si="417"/>
        <v>7.4199999999998631</v>
      </c>
      <c r="C1322" s="164">
        <f t="shared" si="418"/>
        <v>26302679.918945599</v>
      </c>
      <c r="D1322" s="164">
        <f t="shared" si="409"/>
        <v>26302.6799189456</v>
      </c>
      <c r="E1322" s="164">
        <f t="shared" si="410"/>
        <v>-115.01417228262204</v>
      </c>
      <c r="F1322" s="164">
        <f t="shared" si="411"/>
        <v>-255.8638103609853</v>
      </c>
      <c r="G1322" s="164">
        <f t="shared" si="412"/>
        <v>-19.575737533835937</v>
      </c>
      <c r="H1322" s="164">
        <f t="shared" si="413"/>
        <v>102.19413955606807</v>
      </c>
      <c r="I1322" s="164">
        <f t="shared" si="414"/>
        <v>-134.58990981645798</v>
      </c>
      <c r="J1322" s="164">
        <f t="shared" si="415"/>
        <v>-153.66967080491725</v>
      </c>
      <c r="K1322" s="164" t="str">
        <f t="shared" si="401"/>
        <v>1+7.61208802900403i</v>
      </c>
      <c r="L1322" s="164" t="str">
        <f t="shared" si="402"/>
        <v>1-2.56285385367488i</v>
      </c>
      <c r="M1322" s="164" t="str">
        <f t="shared" si="419"/>
        <v>20.5086691396454+5.04923417532915i</v>
      </c>
      <c r="N1322" s="164" t="str">
        <f t="shared" si="403"/>
        <v>1+56811.0668403732i</v>
      </c>
      <c r="O1322" s="164" t="str">
        <f t="shared" si="404"/>
        <v>-18253.3175173101+96.8612472930809i</v>
      </c>
      <c r="P1322" s="164" t="str">
        <f t="shared" si="420"/>
        <v>-5521044.11172645-1036990344.67321i</v>
      </c>
      <c r="Q1322" s="164" t="str">
        <f t="shared" si="405"/>
        <v>-4.33596791304975E-07+1.72161809853682E-06i</v>
      </c>
      <c r="R1322" s="164" t="str">
        <f t="shared" si="406"/>
        <v>280-0.0183360671925939i</v>
      </c>
      <c r="S1322" s="164" t="str">
        <f t="shared" si="407"/>
        <v>-60.5090217355597i</v>
      </c>
      <c r="T1322" s="164" t="str">
        <f t="shared" si="416"/>
        <v>12.4924590910512-57.8085376597014i</v>
      </c>
      <c r="U1322" s="164" t="str">
        <f t="shared" si="408"/>
        <v>-0.0221798229292814+0.10263656816866i</v>
      </c>
    </row>
    <row r="1323" spans="2:21" x14ac:dyDescent="0.2">
      <c r="B1323" s="164">
        <f t="shared" si="417"/>
        <v>7.424999999999863</v>
      </c>
      <c r="C1323" s="164">
        <f t="shared" si="418"/>
        <v>26607250.59797978</v>
      </c>
      <c r="D1323" s="164">
        <f t="shared" si="409"/>
        <v>26607.250597979779</v>
      </c>
      <c r="E1323" s="164">
        <f t="shared" si="410"/>
        <v>-115.12893966877989</v>
      </c>
      <c r="F1323" s="164">
        <f t="shared" si="411"/>
        <v>-256.00501895659687</v>
      </c>
      <c r="G1323" s="164">
        <f t="shared" si="412"/>
        <v>-19.671321998303412</v>
      </c>
      <c r="H1323" s="164">
        <f t="shared" si="413"/>
        <v>102.05866628090062</v>
      </c>
      <c r="I1323" s="164">
        <f t="shared" si="414"/>
        <v>-134.8002616670833</v>
      </c>
      <c r="J1323" s="164">
        <f t="shared" si="415"/>
        <v>-153.94635267569623</v>
      </c>
      <c r="K1323" s="164" t="str">
        <f t="shared" si="401"/>
        <v>1+7.7002318541582i</v>
      </c>
      <c r="L1323" s="164" t="str">
        <f t="shared" si="402"/>
        <v>1-2.59253030264832i</v>
      </c>
      <c r="M1323" s="164" t="str">
        <f t="shared" si="419"/>
        <v>20.963084419323+5.10770155150988i</v>
      </c>
      <c r="N1323" s="164" t="str">
        <f t="shared" si="403"/>
        <v>1+57468.9079903074i</v>
      </c>
      <c r="O1323" s="164" t="str">
        <f t="shared" si="404"/>
        <v>-18678.5151943311+97.9828476756678i</v>
      </c>
      <c r="P1323" s="164" t="str">
        <f t="shared" si="420"/>
        <v>-5649645.77289559-1073433773.11573i</v>
      </c>
      <c r="Q1323" s="164" t="str">
        <f t="shared" si="405"/>
        <v>-4.23716701329336E-07+1.70006927490645E-06i</v>
      </c>
      <c r="R1323" s="164" t="str">
        <f t="shared" si="406"/>
        <v>280-0.0181261759670763i</v>
      </c>
      <c r="S1323" s="164" t="str">
        <f t="shared" si="407"/>
        <v>-59.8163806913516i</v>
      </c>
      <c r="T1323" s="164" t="str">
        <f t="shared" si="416"/>
        <v>12.2205144679885-57.204921916862i</v>
      </c>
      <c r="U1323" s="164" t="str">
        <f t="shared" si="408"/>
        <v>-0.0216969969666636+0.101564874421582i</v>
      </c>
    </row>
    <row r="1324" spans="2:21" x14ac:dyDescent="0.2">
      <c r="B1324" s="164">
        <f t="shared" si="417"/>
        <v>7.4299999999998629</v>
      </c>
      <c r="C1324" s="164">
        <f t="shared" si="418"/>
        <v>26915348.039260745</v>
      </c>
      <c r="D1324" s="164">
        <f t="shared" si="409"/>
        <v>26915.348039260745</v>
      </c>
      <c r="E1324" s="164">
        <f t="shared" si="410"/>
        <v>-115.24340971779716</v>
      </c>
      <c r="F1324" s="164">
        <f t="shared" si="411"/>
        <v>-256.14523588867445</v>
      </c>
      <c r="G1324" s="164">
        <f t="shared" si="412"/>
        <v>-19.767002631064273</v>
      </c>
      <c r="H1324" s="164">
        <f t="shared" si="413"/>
        <v>101.92460896938729</v>
      </c>
      <c r="I1324" s="164">
        <f t="shared" si="414"/>
        <v>-135.01041234886145</v>
      </c>
      <c r="J1324" s="164">
        <f t="shared" si="415"/>
        <v>-154.22062691928716</v>
      </c>
      <c r="K1324" s="164" t="str">
        <f t="shared" si="401"/>
        <v>1+7.78939633670404i</v>
      </c>
      <c r="L1324" s="164" t="str">
        <f t="shared" si="402"/>
        <v>1-2.62255038870523i</v>
      </c>
      <c r="M1324" s="164" t="str">
        <f t="shared" si="419"/>
        <v>21.4280843906023+5.16684594799881i</v>
      </c>
      <c r="N1324" s="164" t="str">
        <f t="shared" si="403"/>
        <v>1+58134.3665817475i</v>
      </c>
      <c r="O1324" s="164" t="str">
        <f t="shared" si="404"/>
        <v>-19113.6169975608+99.1174355785828i</v>
      </c>
      <c r="P1324" s="164" t="str">
        <f t="shared" si="420"/>
        <v>-5781242.95156563-1111157918.12188i</v>
      </c>
      <c r="Q1324" s="164" t="str">
        <f t="shared" si="405"/>
        <v>-4.14061969759929E-07+0.0000016788296421447i</v>
      </c>
      <c r="R1324" s="164" t="str">
        <f t="shared" si="406"/>
        <v>280-0.0179186873465495i</v>
      </c>
      <c r="S1324" s="164" t="str">
        <f t="shared" si="407"/>
        <v>-59.1316682436133i</v>
      </c>
      <c r="T1324" s="164" t="str">
        <f t="shared" si="416"/>
        <v>11.9542250143193-56.6063558447677i</v>
      </c>
      <c r="U1324" s="164" t="str">
        <f t="shared" si="408"/>
        <v>-0.0212242115136739+0.100502146147368i</v>
      </c>
    </row>
    <row r="1325" spans="2:21" x14ac:dyDescent="0.2">
      <c r="B1325" s="164">
        <f t="shared" si="417"/>
        <v>7.4349999999998628</v>
      </c>
      <c r="C1325" s="164">
        <f t="shared" si="418"/>
        <v>27227013.080770612</v>
      </c>
      <c r="D1325" s="164">
        <f t="shared" si="409"/>
        <v>27227.013080770612</v>
      </c>
      <c r="E1325" s="164">
        <f t="shared" si="410"/>
        <v>-115.35758766760999</v>
      </c>
      <c r="F1325" s="164">
        <f t="shared" si="411"/>
        <v>-256.28445503382727</v>
      </c>
      <c r="G1325" s="164">
        <f t="shared" si="412"/>
        <v>-19.862777430206897</v>
      </c>
      <c r="H1325" s="164">
        <f t="shared" si="413"/>
        <v>101.79195572969594</v>
      </c>
      <c r="I1325" s="164">
        <f t="shared" si="414"/>
        <v>-135.22036509781688</v>
      </c>
      <c r="J1325" s="164">
        <f t="shared" si="415"/>
        <v>-154.49249930413134</v>
      </c>
      <c r="K1325" s="164" t="str">
        <f t="shared" si="401"/>
        <v>1+7.87959329529713i</v>
      </c>
      <c r="L1325" s="164" t="str">
        <f t="shared" si="402"/>
        <v>1-2.65291809097553i</v>
      </c>
      <c r="M1325" s="164" t="str">
        <f t="shared" si="419"/>
        <v>21.9039156026232+5.2266752043216i</v>
      </c>
      <c r="N1325" s="164" t="str">
        <f t="shared" si="403"/>
        <v>1+58807.530820509i</v>
      </c>
      <c r="O1325" s="164" t="str">
        <f t="shared" si="404"/>
        <v>-19558.8536237346+100.265161390223i</v>
      </c>
      <c r="P1325" s="164" t="str">
        <f t="shared" si="420"/>
        <v>-5915905.42230258-1150207787.02644i</v>
      </c>
      <c r="Q1325" s="164" t="str">
        <f t="shared" si="405"/>
        <v>-4.04627446102865E-07+0.0000016578935382423i</v>
      </c>
      <c r="R1325" s="164" t="str">
        <f t="shared" si="406"/>
        <v>280-0.0177135738286216i</v>
      </c>
      <c r="S1325" s="164" t="str">
        <f t="shared" si="407"/>
        <v>-58.4547936344515i</v>
      </c>
      <c r="T1325" s="164" t="str">
        <f t="shared" si="416"/>
        <v>11.6934845566218-56.0128387772122i</v>
      </c>
      <c r="U1325" s="164" t="str">
        <f t="shared" si="408"/>
        <v>-0.020761278063976+0.0994483821631962i</v>
      </c>
    </row>
    <row r="1326" spans="2:21" x14ac:dyDescent="0.2">
      <c r="B1326" s="164">
        <f t="shared" si="417"/>
        <v>7.4399999999998627</v>
      </c>
      <c r="C1326" s="164">
        <f t="shared" si="418"/>
        <v>27542287.033372954</v>
      </c>
      <c r="D1326" s="164">
        <f t="shared" si="409"/>
        <v>27542.287033372955</v>
      </c>
      <c r="E1326" s="164">
        <f t="shared" si="410"/>
        <v>-115.47147869312792</v>
      </c>
      <c r="F1326" s="164">
        <f t="shared" si="411"/>
        <v>-256.42267075434052</v>
      </c>
      <c r="G1326" s="164">
        <f t="shared" si="412"/>
        <v>-19.95864443149393</v>
      </c>
      <c r="H1326" s="164">
        <f t="shared" si="413"/>
        <v>101.66069467335642</v>
      </c>
      <c r="I1326" s="164">
        <f t="shared" si="414"/>
        <v>-135.43012312462184</v>
      </c>
      <c r="J1326" s="164">
        <f t="shared" si="415"/>
        <v>-154.76197608098408</v>
      </c>
      <c r="K1326" s="164" t="str">
        <f t="shared" si="401"/>
        <v>1+7.97083468544659i</v>
      </c>
      <c r="L1326" s="164" t="str">
        <f t="shared" si="402"/>
        <v>1-2.68363743466522i</v>
      </c>
      <c r="M1326" s="164" t="str">
        <f t="shared" si="419"/>
        <v>22.3908303473924+5.28719725078137i</v>
      </c>
      <c r="N1326" s="164" t="str">
        <f t="shared" si="403"/>
        <v>1+59488.4899337824i</v>
      </c>
      <c r="O1326" s="164" t="str">
        <f t="shared" si="404"/>
        <v>-20014.4611432049+101.426177240402i</v>
      </c>
      <c r="P1326" s="164" t="str">
        <f t="shared" si="420"/>
        <v>-6053704.58493089-1190629968.82145i</v>
      </c>
      <c r="Q1326" s="164" t="str">
        <f t="shared" si="405"/>
        <v>-3.95408098036114E-07+1.63725543807369E-06i</v>
      </c>
      <c r="R1326" s="164" t="str">
        <f t="shared" si="406"/>
        <v>280-0.0175108082257181i</v>
      </c>
      <c r="S1326" s="164" t="str">
        <f t="shared" si="407"/>
        <v>-57.7856671448697i</v>
      </c>
      <c r="T1326" s="164" t="str">
        <f t="shared" si="416"/>
        <v>11.4381884194876-55.4243684281815i</v>
      </c>
      <c r="U1326" s="164" t="str">
        <f t="shared" si="408"/>
        <v>-0.0203080107708917+0.098403578410348i</v>
      </c>
    </row>
    <row r="1327" spans="2:21" x14ac:dyDescent="0.2">
      <c r="B1327" s="164">
        <f t="shared" si="417"/>
        <v>7.4449999999998626</v>
      </c>
      <c r="C1327" s="164">
        <f t="shared" si="418"/>
        <v>27861211.686288893</v>
      </c>
      <c r="D1327" s="164">
        <f t="shared" si="409"/>
        <v>27861.211686288894</v>
      </c>
      <c r="E1327" s="164">
        <f t="shared" si="410"/>
        <v>-115.5850879058484</v>
      </c>
      <c r="F1327" s="164">
        <f t="shared" si="411"/>
        <v>-256.55987788636412</v>
      </c>
      <c r="G1327" s="164">
        <f t="shared" si="412"/>
        <v>-20.054601707826873</v>
      </c>
      <c r="H1327" s="164">
        <f t="shared" si="413"/>
        <v>101.53081391901263</v>
      </c>
      <c r="I1327" s="164">
        <f t="shared" si="414"/>
        <v>-135.63968961367527</v>
      </c>
      <c r="J1327" s="164">
        <f t="shared" si="415"/>
        <v>-155.02906396735148</v>
      </c>
      <c r="K1327" s="164" t="str">
        <f t="shared" si="401"/>
        <v>1+8.06313260109994i</v>
      </c>
      <c r="L1327" s="164" t="str">
        <f t="shared" si="402"/>
        <v>1-2.71471249159008i</v>
      </c>
      <c r="M1327" s="164" t="str">
        <f t="shared" si="419"/>
        <v>22.8890867935532+5.34842010950986i</v>
      </c>
      <c r="N1327" s="164" t="str">
        <f t="shared" si="403"/>
        <v>1+60177.3341819611i</v>
      </c>
      <c r="O1327" s="164" t="str">
        <f t="shared" si="404"/>
        <v>-20480.6811251093+102.600637020514i</v>
      </c>
      <c r="P1327" s="164" t="str">
        <f t="shared" si="420"/>
        <v>-6194713.50239067-1232472689.73925i</v>
      </c>
      <c r="Q1327" s="164" t="str">
        <f t="shared" si="405"/>
        <v>-3.86399008677557E-07+0.0000016169099493828i</v>
      </c>
      <c r="R1327" s="164" t="str">
        <f t="shared" si="406"/>
        <v>280-0.0173103636614778i</v>
      </c>
      <c r="S1327" s="164" t="str">
        <f t="shared" si="407"/>
        <v>-57.1242000828767i</v>
      </c>
      <c r="T1327" s="164" t="str">
        <f t="shared" si="416"/>
        <v>11.1882334268169-54.8409409498883i</v>
      </c>
      <c r="U1327" s="164" t="str">
        <f t="shared" si="408"/>
        <v>-0.0198642264497009+0.0973677280572425i</v>
      </c>
    </row>
    <row r="1328" spans="2:21" x14ac:dyDescent="0.2">
      <c r="B1328" s="164">
        <f t="shared" si="417"/>
        <v>7.4499999999998625</v>
      </c>
      <c r="C1328" s="164">
        <f t="shared" si="418"/>
        <v>28183829.312635623</v>
      </c>
      <c r="D1328" s="164">
        <f t="shared" si="409"/>
        <v>28183.829312635622</v>
      </c>
      <c r="E1328" s="164">
        <f t="shared" si="410"/>
        <v>-115.69842035352326</v>
      </c>
      <c r="F1328" s="164">
        <f t="shared" si="411"/>
        <v>-256.69607172814221</v>
      </c>
      <c r="G1328" s="164">
        <f t="shared" si="412"/>
        <v>-20.150647368710235</v>
      </c>
      <c r="H1328" s="164">
        <f t="shared" si="413"/>
        <v>101.40230159603723</v>
      </c>
      <c r="I1328" s="164">
        <f t="shared" si="414"/>
        <v>-135.84906772223349</v>
      </c>
      <c r="J1328" s="164">
        <f t="shared" si="415"/>
        <v>-155.29377013210498</v>
      </c>
      <c r="K1328" s="164" t="str">
        <f t="shared" si="401"/>
        <v>1+8.15649927624587i</v>
      </c>
      <c r="L1328" s="164" t="str">
        <f t="shared" si="402"/>
        <v>1-2.74614738071522i</v>
      </c>
      <c r="M1328" s="164" t="str">
        <f t="shared" si="419"/>
        <v>23.3989491232682+5.41035189553065i</v>
      </c>
      <c r="N1328" s="164" t="str">
        <f t="shared" si="403"/>
        <v>1+60874.1548706036i</v>
      </c>
      <c r="O1328" s="164" t="str">
        <f t="shared" si="404"/>
        <v>-20957.7607654534+103.78869640393i</v>
      </c>
      <c r="P1328" s="164" t="str">
        <f t="shared" si="420"/>
        <v>-6339006.93947635-1275785870.78857i</v>
      </c>
      <c r="Q1328" s="164" t="str">
        <f t="shared" si="405"/>
        <v>-3.77595373917203E-07+1.59685180889823E-06i</v>
      </c>
      <c r="R1328" s="164" t="str">
        <f t="shared" si="406"/>
        <v>280-0.0171122135671909i</v>
      </c>
      <c r="S1328" s="164" t="str">
        <f t="shared" si="407"/>
        <v>-56.4703047717302i</v>
      </c>
      <c r="T1328" s="164" t="str">
        <f t="shared" si="416"/>
        <v>10.9435179018491-54.2625509895596i</v>
      </c>
      <c r="U1328" s="164" t="str">
        <f t="shared" si="408"/>
        <v>-0.0194297445776955+0.0963408216002621i</v>
      </c>
    </row>
    <row r="1329" spans="2:21" x14ac:dyDescent="0.2">
      <c r="B1329" s="164">
        <f t="shared" si="417"/>
        <v>7.4549999999998624</v>
      </c>
      <c r="C1329" s="164">
        <f t="shared" si="418"/>
        <v>28510182.675030075</v>
      </c>
      <c r="D1329" s="164">
        <f t="shared" si="409"/>
        <v>28510.182675030075</v>
      </c>
      <c r="E1329" s="164">
        <f t="shared" si="410"/>
        <v>-115.81148101987824</v>
      </c>
      <c r="F1329" s="164">
        <f t="shared" si="411"/>
        <v>-256.83124802829423</v>
      </c>
      <c r="G1329" s="164">
        <f t="shared" si="412"/>
        <v>-20.246779559716131</v>
      </c>
      <c r="H1329" s="164">
        <f t="shared" si="413"/>
        <v>101.27514584801585</v>
      </c>
      <c r="I1329" s="164">
        <f t="shared" si="414"/>
        <v>-136.05826057959439</v>
      </c>
      <c r="J1329" s="164">
        <f t="shared" si="415"/>
        <v>-155.55610218027837</v>
      </c>
      <c r="K1329" s="164" t="str">
        <f t="shared" si="401"/>
        <v>1+8.25094708653605i</v>
      </c>
      <c r="L1329" s="164" t="str">
        <f t="shared" si="402"/>
        <v>1-2.77794626870116i</v>
      </c>
      <c r="M1329" s="164" t="str">
        <f t="shared" si="419"/>
        <v>23.9206876722935+5.47300081783489i</v>
      </c>
      <c r="N1329" s="164" t="str">
        <f t="shared" si="403"/>
        <v>1+61579.0443625379i</v>
      </c>
      <c r="O1329" s="164" t="str">
        <f t="shared" si="404"/>
        <v>-21445.9530181771+104.990512866633i</v>
      </c>
      <c r="P1329" s="164" t="str">
        <f t="shared" si="420"/>
        <v>-6486661.40247818-1320621187.31272i</v>
      </c>
      <c r="Q1329" s="164" t="str">
        <f t="shared" si="405"/>
        <v>-3.68992499811898E-07+1.57707587857299E-06i</v>
      </c>
      <c r="R1329" s="164" t="str">
        <f t="shared" si="406"/>
        <v>280-0.0169163316782771i</v>
      </c>
      <c r="S1329" s="164" t="str">
        <f t="shared" si="407"/>
        <v>-55.8238945383143i</v>
      </c>
      <c r="T1329" s="164" t="str">
        <f t="shared" si="416"/>
        <v>10.7039416659946-53.6891917449777i</v>
      </c>
      <c r="U1329" s="164" t="str">
        <f t="shared" si="408"/>
        <v>-0.0190043872921052+0.0953228469623621i</v>
      </c>
    </row>
    <row r="1330" spans="2:21" x14ac:dyDescent="0.2">
      <c r="B1330" s="164">
        <f t="shared" si="417"/>
        <v>7.4599999999998623</v>
      </c>
      <c r="C1330" s="164">
        <f t="shared" si="418"/>
        <v>28840315.031256933</v>
      </c>
      <c r="D1330" s="164">
        <f t="shared" si="409"/>
        <v>28840.315031256934</v>
      </c>
      <c r="E1330" s="164">
        <f t="shared" si="410"/>
        <v>-115.92427482438289</v>
      </c>
      <c r="F1330" s="164">
        <f t="shared" si="411"/>
        <v>-256.96540297416129</v>
      </c>
      <c r="G1330" s="164">
        <f t="shared" si="412"/>
        <v>-20.342996461948715</v>
      </c>
      <c r="H1330" s="164">
        <f t="shared" si="413"/>
        <v>101.14933483610081</v>
      </c>
      <c r="I1330" s="164">
        <f t="shared" si="414"/>
        <v>-136.26727128633161</v>
      </c>
      <c r="J1330" s="164">
        <f t="shared" si="415"/>
        <v>-155.81606813806047</v>
      </c>
      <c r="K1330" s="164" t="str">
        <f t="shared" si="401"/>
        <v>1+8.34648855092544i</v>
      </c>
      <c r="L1330" s="164" t="str">
        <f t="shared" si="402"/>
        <v>1-2.81011337045604i</v>
      </c>
      <c r="M1330" s="164" t="str">
        <f t="shared" si="419"/>
        <v>24.4545790733138+5.5363751804694i</v>
      </c>
      <c r="N1330" s="164" t="str">
        <f t="shared" si="403"/>
        <v>1+62292.0960901021i</v>
      </c>
      <c r="O1330" s="164" t="str">
        <f t="shared" si="404"/>
        <v>-21945.5167292752+106.206245708096i</v>
      </c>
      <c r="P1330" s="164" t="str">
        <f t="shared" si="420"/>
        <v>-6637755.17974699-1367032130.64071i</v>
      </c>
      <c r="Q1330" s="164" t="str">
        <f t="shared" si="405"/>
        <v>-3.60585800041077E-07+1.55757714194494E-06i</v>
      </c>
      <c r="R1330" s="164" t="str">
        <f t="shared" si="406"/>
        <v>280-0.016722692030804i</v>
      </c>
      <c r="S1330" s="164" t="str">
        <f t="shared" si="407"/>
        <v>-55.1848837016532i</v>
      </c>
      <c r="T1330" s="164" t="str">
        <f t="shared" si="416"/>
        <v>10.469406036528-53.1208550187815i</v>
      </c>
      <c r="U1330" s="164" t="str">
        <f t="shared" si="408"/>
        <v>-0.0185879793860026+0.0943137895894811i</v>
      </c>
    </row>
    <row r="1331" spans="2:21" x14ac:dyDescent="0.2">
      <c r="B1331" s="164">
        <f t="shared" si="417"/>
        <v>7.4649999999998622</v>
      </c>
      <c r="C1331" s="164">
        <f t="shared" si="418"/>
        <v>29174270.140002437</v>
      </c>
      <c r="D1331" s="164">
        <f t="shared" si="409"/>
        <v>29174.270140002438</v>
      </c>
      <c r="E1331" s="164">
        <f t="shared" si="410"/>
        <v>-116.03680662207005</v>
      </c>
      <c r="F1331" s="164">
        <f t="shared" si="411"/>
        <v>-257.09853318022567</v>
      </c>
      <c r="G1331" s="164">
        <f t="shared" si="412"/>
        <v>-20.439296291510793</v>
      </c>
      <c r="H1331" s="164">
        <f t="shared" si="413"/>
        <v>101.02485674223848</v>
      </c>
      <c r="I1331" s="164">
        <f t="shared" si="414"/>
        <v>-136.47610291358083</v>
      </c>
      <c r="J1331" s="164">
        <f t="shared" si="415"/>
        <v>-156.07367643798719</v>
      </c>
      <c r="K1331" s="164" t="str">
        <f t="shared" si="401"/>
        <v>1+8.44313633333165i</v>
      </c>
      <c r="L1331" s="164" t="str">
        <f t="shared" si="402"/>
        <v>1-2.84265294969436i</v>
      </c>
      <c r="M1331" s="164" t="str">
        <f t="shared" si="419"/>
        <v>25.0009064026168+5.60048338363729i</v>
      </c>
      <c r="N1331" s="164" t="str">
        <f t="shared" si="403"/>
        <v>1+63013.4045675307i</v>
      </c>
      <c r="O1331" s="164" t="str">
        <f t="shared" si="404"/>
        <v>-22456.7167740397+107.436056072388i</v>
      </c>
      <c r="P1331" s="164" t="str">
        <f t="shared" si="420"/>
        <v>-6792368.38320334-1415074071.90496i</v>
      </c>
      <c r="Q1331" s="164" t="str">
        <f t="shared" si="405"/>
        <v>-3.52370793422056E-07+0.0000015383507006137i</v>
      </c>
      <c r="R1331" s="164" t="str">
        <f t="shared" si="406"/>
        <v>280-0.0165312689580462i</v>
      </c>
      <c r="S1331" s="164" t="str">
        <f t="shared" si="407"/>
        <v>-54.5531875615526i</v>
      </c>
      <c r="T1331" s="164" t="str">
        <f t="shared" si="416"/>
        <v>10.239813823202-52.5575312715207i</v>
      </c>
      <c r="U1331" s="164" t="str">
        <f t="shared" si="408"/>
        <v>-0.0181803483022907+0.0933136325447361i</v>
      </c>
    </row>
    <row r="1332" spans="2:21" x14ac:dyDescent="0.2">
      <c r="B1332" s="164">
        <f t="shared" si="417"/>
        <v>7.4699999999998621</v>
      </c>
      <c r="C1332" s="164">
        <f t="shared" si="418"/>
        <v>29512092.266654518</v>
      </c>
      <c r="D1332" s="164">
        <f t="shared" si="409"/>
        <v>29512.092266654516</v>
      </c>
      <c r="E1332" s="164">
        <f t="shared" si="410"/>
        <v>-116.14908120340246</v>
      </c>
      <c r="F1332" s="164">
        <f t="shared" si="411"/>
        <v>-257.2306356766162</v>
      </c>
      <c r="G1332" s="164">
        <f t="shared" si="412"/>
        <v>-20.535677298970839</v>
      </c>
      <c r="H1332" s="164">
        <f t="shared" si="413"/>
        <v>100.90169977227295</v>
      </c>
      <c r="I1332" s="164">
        <f t="shared" si="414"/>
        <v>-136.68475850237331</v>
      </c>
      <c r="J1332" s="164">
        <f t="shared" si="415"/>
        <v>-156.32893590434327</v>
      </c>
      <c r="K1332" s="164" t="str">
        <f t="shared" si="401"/>
        <v>1+8.54090324431355i</v>
      </c>
      <c r="L1332" s="164" t="str">
        <f t="shared" si="402"/>
        <v>1-2.87556931950211i</v>
      </c>
      <c r="M1332" s="164" t="str">
        <f t="shared" si="419"/>
        <v>25.5599593301841+5.66533392481144i</v>
      </c>
      <c r="N1332" s="164" t="str">
        <f t="shared" si="403"/>
        <v>1+63743.0654034809i</v>
      </c>
      <c r="O1332" s="164" t="str">
        <f t="shared" si="404"/>
        <v>-22979.8241975007+108.680106969542i</v>
      </c>
      <c r="P1332" s="164" t="str">
        <f t="shared" si="420"/>
        <v>-6950582.99081432-1464804328.10167i</v>
      </c>
      <c r="Q1332" s="164" t="str">
        <f t="shared" si="405"/>
        <v>-3.44343101483484E-07+1.51939177083037E-06i</v>
      </c>
      <c r="R1332" s="164" t="str">
        <f t="shared" si="406"/>
        <v>280-0.0163420370870828i</v>
      </c>
      <c r="S1332" s="164" t="str">
        <f t="shared" si="407"/>
        <v>-53.9287223873731i</v>
      </c>
      <c r="T1332" s="164" t="str">
        <f t="shared" si="416"/>
        <v>10.0150693238414-51.9992096734802i</v>
      </c>
      <c r="U1332" s="164" t="str">
        <f t="shared" si="408"/>
        <v>-0.0177813241258802+0.0923223566004345i</v>
      </c>
    </row>
    <row r="1333" spans="2:21" x14ac:dyDescent="0.2">
      <c r="B1333" s="164">
        <f t="shared" si="417"/>
        <v>7.474999999999862</v>
      </c>
      <c r="C1333" s="164">
        <f t="shared" si="418"/>
        <v>29853826.189170144</v>
      </c>
      <c r="D1333" s="164">
        <f t="shared" si="409"/>
        <v>29853.826189170144</v>
      </c>
      <c r="E1333" s="164">
        <f t="shared" si="410"/>
        <v>-116.26110329418626</v>
      </c>
      <c r="F1333" s="164">
        <f t="shared" si="411"/>
        <v>-257.36170789770711</v>
      </c>
      <c r="G1333" s="164">
        <f t="shared" si="412"/>
        <v>-20.632137768832397</v>
      </c>
      <c r="H1333" s="164">
        <f t="shared" si="413"/>
        <v>100.77985215892947</v>
      </c>
      <c r="I1333" s="164">
        <f t="shared" si="414"/>
        <v>-136.89324106301865</v>
      </c>
      <c r="J1333" s="164">
        <f t="shared" si="415"/>
        <v>-156.58185573877762</v>
      </c>
      <c r="K1333" s="164" t="str">
        <f t="shared" si="401"/>
        <v>1+8.63980224276929i</v>
      </c>
      <c r="L1333" s="164" t="str">
        <f t="shared" si="402"/>
        <v>1-2.90886684290845i</v>
      </c>
      <c r="M1333" s="164" t="str">
        <f t="shared" si="419"/>
        <v>26.1320342732777+5.73093539986084i</v>
      </c>
      <c r="N1333" s="164" t="str">
        <f t="shared" si="403"/>
        <v>1+64481.1753137062i</v>
      </c>
      <c r="O1333" s="164" t="str">
        <f t="shared" si="404"/>
        <v>-23515.1163581386+109.938563297157i</v>
      </c>
      <c r="P1333" s="164" t="str">
        <f t="shared" si="420"/>
        <v>-7112482.89005911-1516282230.47277i</v>
      </c>
      <c r="Q1333" s="164" t="str">
        <f t="shared" si="405"/>
        <v>-3.3649844609549E-07+1.50069568019605E-06i</v>
      </c>
      <c r="R1333" s="164" t="str">
        <f t="shared" si="406"/>
        <v>280-0.0161549713354341i</v>
      </c>
      <c r="S1333" s="164" t="str">
        <f t="shared" si="407"/>
        <v>-53.3114054069327i</v>
      </c>
      <c r="T1333" s="164" t="str">
        <f t="shared" si="416"/>
        <v>9.79507831897189-51.4458781552727i</v>
      </c>
      <c r="U1333" s="164" t="str">
        <f t="shared" si="408"/>
        <v>-0.0173907395741537+0.091339940327899i</v>
      </c>
    </row>
    <row r="1334" spans="2:21" x14ac:dyDescent="0.2">
      <c r="B1334" s="164">
        <f t="shared" si="417"/>
        <v>7.4799999999998619</v>
      </c>
      <c r="C1334" s="164">
        <f t="shared" si="418"/>
        <v>30199517.204010602</v>
      </c>
      <c r="D1334" s="164">
        <f t="shared" si="409"/>
        <v>30199.517204010601</v>
      </c>
      <c r="E1334" s="164">
        <f t="shared" si="410"/>
        <v>-116.37287755552778</v>
      </c>
      <c r="F1334" s="164">
        <f t="shared" si="411"/>
        <v>-257.49174767081979</v>
      </c>
      <c r="G1334" s="164">
        <f t="shared" si="412"/>
        <v>-20.728676019005189</v>
      </c>
      <c r="H1334" s="164">
        <f t="shared" si="413"/>
        <v>100.65930216467905</v>
      </c>
      <c r="I1334" s="164">
        <f t="shared" si="414"/>
        <v>-137.10155357453297</v>
      </c>
      <c r="J1334" s="164">
        <f t="shared" si="415"/>
        <v>-156.83244550614074</v>
      </c>
      <c r="K1334" s="164" t="str">
        <f t="shared" si="401"/>
        <v>1+8.73984643765401i</v>
      </c>
      <c r="L1334" s="164" t="str">
        <f t="shared" si="402"/>
        <v>1-2.94254993346405i</v>
      </c>
      <c r="M1334" s="164" t="str">
        <f t="shared" si="419"/>
        <v>26.7174345536048+5.79729650418996i</v>
      </c>
      <c r="N1334" s="164" t="str">
        <f t="shared" si="403"/>
        <v>1+65227.8321338757i</v>
      </c>
      <c r="O1334" s="164" t="str">
        <f t="shared" si="404"/>
        <v>-24062.8770749419+111.211591862255i</v>
      </c>
      <c r="P1334" s="164" t="str">
        <f t="shared" si="420"/>
        <v>-7278153.92240721-1569569195.2908i</v>
      </c>
      <c r="Q1334" s="164" t="str">
        <f t="shared" si="405"/>
        <v>-3.28832647155264E-07+1.48225786446589E-06i</v>
      </c>
      <c r="R1334" s="164" t="str">
        <f t="shared" si="406"/>
        <v>280-0.0159700469077375i</v>
      </c>
      <c r="S1334" s="164" t="str">
        <f t="shared" si="407"/>
        <v>-52.7011547955338i</v>
      </c>
      <c r="T1334" s="164" t="str">
        <f t="shared" si="416"/>
        <v>9.57974806553845-50.897523457212i</v>
      </c>
      <c r="U1334" s="164" t="str">
        <f t="shared" si="408"/>
        <v>-0.0170084299858123+0.090366360185128i</v>
      </c>
    </row>
    <row r="1335" spans="2:21" x14ac:dyDescent="0.2">
      <c r="B1335" s="164">
        <f t="shared" si="417"/>
        <v>7.4849999999998618</v>
      </c>
      <c r="C1335" s="164">
        <f t="shared" si="418"/>
        <v>30549211.132145461</v>
      </c>
      <c r="D1335" s="164">
        <f t="shared" si="409"/>
        <v>30549.211132145461</v>
      </c>
      <c r="E1335" s="164">
        <f t="shared" si="410"/>
        <v>-116.48440858383468</v>
      </c>
      <c r="F1335" s="164">
        <f t="shared" si="411"/>
        <v>-257.62075320503709</v>
      </c>
      <c r="G1335" s="164">
        <f t="shared" si="412"/>
        <v>-20.825290400278604</v>
      </c>
      <c r="H1335" s="164">
        <f t="shared" si="413"/>
        <v>100.54003808448928</v>
      </c>
      <c r="I1335" s="164">
        <f t="shared" si="414"/>
        <v>-137.30969898411328</v>
      </c>
      <c r="J1335" s="164">
        <f t="shared" si="415"/>
        <v>-157.08071512054781</v>
      </c>
      <c r="K1335" s="164" t="str">
        <f t="shared" si="401"/>
        <v>1+8.84104908971736i</v>
      </c>
      <c r="L1335" s="164" t="str">
        <f t="shared" si="402"/>
        <v>1-2.97662305582606i</v>
      </c>
      <c r="M1335" s="164" t="str">
        <f t="shared" si="419"/>
        <v>27.3164705581427+5.8644260338913i</v>
      </c>
      <c r="N1335" s="164" t="str">
        <f t="shared" si="403"/>
        <v>1+65983.1348325423i</v>
      </c>
      <c r="O1335" s="164" t="str">
        <f t="shared" si="404"/>
        <v>-24623.3967778936+112.499361403395i</v>
      </c>
      <c r="P1335" s="164" t="str">
        <f t="shared" si="420"/>
        <v>-7447683.92883301-1624728797.13158i</v>
      </c>
      <c r="Q1335" s="164" t="str">
        <f t="shared" si="405"/>
        <v>-3.21341620326619E-07+1.46407386445474E-06i</v>
      </c>
      <c r="R1335" s="164" t="str">
        <f t="shared" si="406"/>
        <v>280-0.0157872392924604i</v>
      </c>
      <c r="S1335" s="164" t="str">
        <f t="shared" si="407"/>
        <v>-52.0978896651196i</v>
      </c>
      <c r="T1335" s="164" t="str">
        <f t="shared" si="416"/>
        <v>9.36898728976627-50.3541311774753i</v>
      </c>
      <c r="U1335" s="164" t="str">
        <f t="shared" si="408"/>
        <v>-0.0166342333082011+0.0894015906023057i</v>
      </c>
    </row>
    <row r="1336" spans="2:21" x14ac:dyDescent="0.2">
      <c r="B1336" s="164">
        <f t="shared" si="417"/>
        <v>7.4899999999998617</v>
      </c>
      <c r="C1336" s="164">
        <f t="shared" si="418"/>
        <v>30902954.325126119</v>
      </c>
      <c r="D1336" s="164">
        <f t="shared" si="409"/>
        <v>30902.95432512612</v>
      </c>
      <c r="E1336" s="164">
        <f t="shared" si="410"/>
        <v>-116.59570091085692</v>
      </c>
      <c r="F1336" s="164">
        <f t="shared" si="411"/>
        <v>-257.74872308013516</v>
      </c>
      <c r="G1336" s="164">
        <f t="shared" si="412"/>
        <v>-20.921979295798486</v>
      </c>
      <c r="H1336" s="164">
        <f t="shared" si="413"/>
        <v>100.42204824846191</v>
      </c>
      <c r="I1336" s="164">
        <f t="shared" si="414"/>
        <v>-137.5176802066554</v>
      </c>
      <c r="J1336" s="164">
        <f t="shared" si="415"/>
        <v>-157.32667483167324</v>
      </c>
      <c r="K1336" s="164" t="str">
        <f t="shared" si="401"/>
        <v>1+8.94342361326126i</v>
      </c>
      <c r="L1336" s="164" t="str">
        <f t="shared" si="402"/>
        <v>1-3.01109072634996i</v>
      </c>
      <c r="M1336" s="164" t="str">
        <f t="shared" si="419"/>
        <v>27.9294599037102+5.9323328869113i</v>
      </c>
      <c r="N1336" s="164" t="str">
        <f t="shared" si="403"/>
        <v>1+66747.1835242604i</v>
      </c>
      <c r="O1336" s="164" t="str">
        <f t="shared" si="404"/>
        <v>-25196.9726619594+113.802042613033i</v>
      </c>
      <c r="P1336" s="164" t="str">
        <f t="shared" si="420"/>
        <v>-7621162.79638977-1681826844.72153i</v>
      </c>
      <c r="Q1336" s="164" t="str">
        <f t="shared" si="405"/>
        <v>-3.14021374832386E-07+1.44613932304149E-06i</v>
      </c>
      <c r="R1336" s="164" t="str">
        <f t="shared" si="406"/>
        <v>280-0.0156065242586514i</v>
      </c>
      <c r="S1336" s="164" t="str">
        <f t="shared" si="407"/>
        <v>-51.5015300535497i</v>
      </c>
      <c r="T1336" s="164" t="str">
        <f t="shared" si="416"/>
        <v>9.16270617921292-49.8156858190609i</v>
      </c>
      <c r="U1336" s="164" t="str">
        <f t="shared" si="408"/>
        <v>-0.0162679900831978+0.0884456040651731i</v>
      </c>
    </row>
    <row r="1337" spans="2:21" x14ac:dyDescent="0.2">
      <c r="B1337" s="164">
        <f t="shared" si="417"/>
        <v>7.4949999999998616</v>
      </c>
      <c r="C1337" s="164">
        <f t="shared" si="418"/>
        <v>31260793.671229649</v>
      </c>
      <c r="D1337" s="164">
        <f t="shared" si="409"/>
        <v>31260.79367122965</v>
      </c>
      <c r="E1337" s="164">
        <f t="shared" si="410"/>
        <v>-116.7067590037687</v>
      </c>
      <c r="F1337" s="164">
        <f t="shared" si="411"/>
        <v>-257.87565623564245</v>
      </c>
      <c r="G1337" s="164">
        <f t="shared" si="412"/>
        <v>-21.018741120545997</v>
      </c>
      <c r="H1337" s="164">
        <f t="shared" si="413"/>
        <v>100.30532102436197</v>
      </c>
      <c r="I1337" s="164">
        <f t="shared" si="414"/>
        <v>-137.72550012431469</v>
      </c>
      <c r="J1337" s="164">
        <f t="shared" si="415"/>
        <v>-157.57033521128048</v>
      </c>
      <c r="K1337" s="164" t="str">
        <f t="shared" si="401"/>
        <v>1+9.04698357791792i</v>
      </c>
      <c r="L1337" s="164" t="str">
        <f t="shared" si="402"/>
        <v>1-3.04595751368813i</v>
      </c>
      <c r="M1337" s="164" t="str">
        <f t="shared" si="419"/>
        <v>28.5567276053722+6.00102606422979i</v>
      </c>
      <c r="N1337" s="164" t="str">
        <f t="shared" si="403"/>
        <v>1+67520.0794828567i</v>
      </c>
      <c r="O1337" s="164" t="str">
        <f t="shared" si="404"/>
        <v>-25783.9088446648+115.119808160154i</v>
      </c>
      <c r="P1337" s="164" t="str">
        <f t="shared" si="420"/>
        <v>-7798682.50586948-1740931459.45069i</v>
      </c>
      <c r="Q1337" s="164" t="str">
        <f t="shared" si="405"/>
        <v>-3.06868011298254E-07+1.42844998226841E-06i</v>
      </c>
      <c r="R1337" s="164" t="str">
        <f t="shared" si="406"/>
        <v>280-0.0154278778527284i</v>
      </c>
      <c r="S1337" s="164" t="str">
        <f t="shared" si="407"/>
        <v>-50.9119969140037i</v>
      </c>
      <c r="T1337" s="164" t="str">
        <f t="shared" si="416"/>
        <v>8.96081637406376-49.2821708355615i</v>
      </c>
      <c r="U1337" s="164" t="str">
        <f t="shared" si="408"/>
        <v>-0.0159095434317581+0.0874983711962968i</v>
      </c>
    </row>
    <row r="1338" spans="2:21" x14ac:dyDescent="0.2">
      <c r="B1338" s="164">
        <f t="shared" si="417"/>
        <v>7.4999999999998614</v>
      </c>
      <c r="C1338" s="164">
        <f t="shared" si="418"/>
        <v>31622776.601673774</v>
      </c>
      <c r="D1338" s="164">
        <f t="shared" si="409"/>
        <v>31622.776601673773</v>
      </c>
      <c r="E1338" s="164">
        <f t="shared" si="410"/>
        <v>-116.81758726528864</v>
      </c>
      <c r="F1338" s="164">
        <f t="shared" si="411"/>
        <v>-258.00155196003095</v>
      </c>
      <c r="G1338" s="164">
        <f t="shared" si="412"/>
        <v>-21.115574320820244</v>
      </c>
      <c r="H1338" s="164">
        <f t="shared" si="413"/>
        <v>100.18984482003994</v>
      </c>
      <c r="I1338" s="164">
        <f t="shared" si="414"/>
        <v>-137.93316158610889</v>
      </c>
      <c r="J1338" s="164">
        <f t="shared" si="415"/>
        <v>-157.81170713999103</v>
      </c>
      <c r="K1338" s="164" t="str">
        <f t="shared" si="401"/>
        <v>1+9.15174271044847i</v>
      </c>
      <c r="L1338" s="164" t="str">
        <f t="shared" si="402"/>
        <v>1-3.08122803939548i</v>
      </c>
      <c r="M1338" s="164" t="str">
        <f t="shared" si="419"/>
        <v>29.198606248767+6.07051467105299i</v>
      </c>
      <c r="N1338" s="164" t="str">
        <f t="shared" si="403"/>
        <v>1+68301.9251548531i</v>
      </c>
      <c r="O1338" s="164" t="str">
        <f t="shared" si="404"/>
        <v>-26384.5165273438+116.452832713153i</v>
      </c>
      <c r="P1338" s="164" t="str">
        <f t="shared" si="420"/>
        <v>-7980337.18057175-1802113156.64479i</v>
      </c>
      <c r="Q1338" s="164" t="str">
        <f t="shared" si="405"/>
        <v>-2.99877719646899E-07+0.0000014110016805325i</v>
      </c>
      <c r="R1338" s="164" t="str">
        <f t="shared" si="406"/>
        <v>280-0.0152512763953039i</v>
      </c>
      <c r="S1338" s="164" t="str">
        <f t="shared" si="407"/>
        <v>-50.329212104503i</v>
      </c>
      <c r="T1338" s="164" t="str">
        <f t="shared" si="416"/>
        <v>8.76323095771486-48.7535686757563i</v>
      </c>
      <c r="U1338" s="164" t="str">
        <f t="shared" si="408"/>
        <v>-0.015558739037196+0.0865598608342406i</v>
      </c>
    </row>
    <row r="1339" spans="2:21" x14ac:dyDescent="0.2">
      <c r="B1339" s="164">
        <f t="shared" si="417"/>
        <v>7.5049999999998613</v>
      </c>
      <c r="C1339" s="164">
        <f t="shared" si="418"/>
        <v>31988951.096903846</v>
      </c>
      <c r="D1339" s="164">
        <f t="shared" si="409"/>
        <v>31988.951096903846</v>
      </c>
      <c r="E1339" s="164">
        <f t="shared" si="410"/>
        <v>-116.92819003383548</v>
      </c>
      <c r="F1339" s="164">
        <f t="shared" si="411"/>
        <v>-258.12640988004671</v>
      </c>
      <c r="G1339" s="164">
        <f t="shared" si="412"/>
        <v>-21.212477373724617</v>
      </c>
      <c r="H1339" s="164">
        <f t="shared" si="413"/>
        <v>100.07560808575035</v>
      </c>
      <c r="I1339" s="164">
        <f t="shared" si="414"/>
        <v>-138.1406674075601</v>
      </c>
      <c r="J1339" s="164">
        <f t="shared" si="415"/>
        <v>-158.05080179429638</v>
      </c>
      <c r="K1339" s="164" t="str">
        <f t="shared" si="401"/>
        <v>1+9.25771489656247i</v>
      </c>
      <c r="L1339" s="164" t="str">
        <f t="shared" si="402"/>
        <v>1-3.11690697854198i</v>
      </c>
      <c r="M1339" s="164" t="str">
        <f t="shared" si="419"/>
        <v>29.8554361664476+6.14080791802049i</v>
      </c>
      <c r="N1339" s="164" t="str">
        <f t="shared" si="403"/>
        <v>1+69092.8241730467i</v>
      </c>
      <c r="O1339" s="164" t="str">
        <f t="shared" si="404"/>
        <v>-26999.1141601389+117.80129296299i</v>
      </c>
      <c r="P1339" s="164" t="str">
        <f t="shared" si="420"/>
        <v>-8166223.13620957-1865444929.6932i</v>
      </c>
      <c r="Q1339" s="164" t="str">
        <f t="shared" si="405"/>
        <v>-2.93046777041214E-07+1.39379034986604E-06i</v>
      </c>
      <c r="R1339" s="164" t="str">
        <f t="shared" si="406"/>
        <v>280-0.015076696478046i</v>
      </c>
      <c r="S1339" s="164" t="str">
        <f t="shared" si="407"/>
        <v>-49.7530983775518i</v>
      </c>
      <c r="T1339" s="164" t="str">
        <f t="shared" si="416"/>
        <v>8.56986444668962-48.2298608270391i</v>
      </c>
      <c r="U1339" s="164" t="str">
        <f t="shared" si="408"/>
        <v>-0.0152154251272818+0.0856300401106696i</v>
      </c>
    </row>
    <row r="1340" spans="2:21" x14ac:dyDescent="0.2">
      <c r="B1340" s="164">
        <f t="shared" si="417"/>
        <v>7.5099999999998612</v>
      </c>
      <c r="C1340" s="164">
        <f t="shared" si="418"/>
        <v>32359365.692952573</v>
      </c>
      <c r="D1340" s="164">
        <f t="shared" si="409"/>
        <v>32359.365692952575</v>
      </c>
      <c r="E1340" s="164">
        <f t="shared" si="410"/>
        <v>-117.03857158372043</v>
      </c>
      <c r="F1340" s="164">
        <f t="shared" si="411"/>
        <v>-258.2502299501848</v>
      </c>
      <c r="G1340" s="164">
        <f t="shared" si="412"/>
        <v>-21.30944878665623</v>
      </c>
      <c r="H1340" s="164">
        <f t="shared" si="413"/>
        <v>99.962599316368994</v>
      </c>
      <c r="I1340" s="164">
        <f t="shared" si="414"/>
        <v>-138.34802037037664</v>
      </c>
      <c r="J1340" s="164">
        <f t="shared" si="415"/>
        <v>-158.28763063381581</v>
      </c>
      <c r="K1340" s="164" t="str">
        <f t="shared" si="401"/>
        <v>1+9.36491418275839i</v>
      </c>
      <c r="L1340" s="164" t="str">
        <f t="shared" si="402"/>
        <v>1-3.15299906033236i</v>
      </c>
      <c r="M1340" s="164" t="str">
        <f t="shared" si="419"/>
        <v>30.5275656183304+6.21191512242603i</v>
      </c>
      <c r="N1340" s="164" t="str">
        <f t="shared" si="403"/>
        <v>1+69892.8813702457i</v>
      </c>
      <c r="O1340" s="164" t="str">
        <f t="shared" si="404"/>
        <v>-27628.0276108506+119.165367646612i</v>
      </c>
      <c r="P1340" s="164" t="str">
        <f t="shared" si="420"/>
        <v>-8356438.93197722-1931002337.13369i</v>
      </c>
      <c r="Q1340" s="164" t="str">
        <f t="shared" si="405"/>
        <v>-2.8637154587539E-07+1.37681201330288E-06i</v>
      </c>
      <c r="R1340" s="164" t="str">
        <f t="shared" si="406"/>
        <v>280-0.0149041149605758i</v>
      </c>
      <c r="S1340" s="164" t="str">
        <f t="shared" si="407"/>
        <v>-49.1835793699i</v>
      </c>
      <c r="T1340" s="164" t="str">
        <f t="shared" si="416"/>
        <v>8.38063277993438-47.711027857699i</v>
      </c>
      <c r="U1340" s="164" t="str">
        <f t="shared" si="408"/>
        <v>-0.0148794524552359+0.0847088745254183i</v>
      </c>
    </row>
    <row r="1341" spans="2:21" x14ac:dyDescent="0.2">
      <c r="B1341" s="164">
        <f t="shared" si="417"/>
        <v>7.5149999999998611</v>
      </c>
      <c r="C1341" s="164">
        <f t="shared" si="418"/>
        <v>32734069.487873446</v>
      </c>
      <c r="D1341" s="164">
        <f t="shared" si="409"/>
        <v>32734.069487873447</v>
      </c>
      <c r="E1341" s="164">
        <f t="shared" si="410"/>
        <v>-117.1487361253723</v>
      </c>
      <c r="F1341" s="164">
        <f t="shared" si="411"/>
        <v>-258.37301244231332</v>
      </c>
      <c r="G1341" s="164">
        <f t="shared" si="412"/>
        <v>-21.406487096799705</v>
      </c>
      <c r="H1341" s="164">
        <f t="shared" si="413"/>
        <v>99.85080705351244</v>
      </c>
      <c r="I1341" s="164">
        <f t="shared" si="414"/>
        <v>-138.555223222172</v>
      </c>
      <c r="J1341" s="164">
        <f t="shared" si="415"/>
        <v>-158.5222053888009</v>
      </c>
      <c r="K1341" s="164" t="str">
        <f t="shared" si="401"/>
        <v>1+9.47335477818552i</v>
      </c>
      <c r="L1341" s="164" t="str">
        <f t="shared" si="402"/>
        <v>1-3.18950906873298i</v>
      </c>
      <c r="M1341" s="164" t="str">
        <f t="shared" si="419"/>
        <v>31.2153509763476+6.28384570945254i</v>
      </c>
      <c r="N1341" s="164" t="str">
        <f t="shared" si="403"/>
        <v>1+70702.202793165i</v>
      </c>
      <c r="O1341" s="164" t="str">
        <f t="shared" si="404"/>
        <v>-28271.5903377148+120.54523757064i</v>
      </c>
      <c r="P1341" s="164" t="str">
        <f t="shared" si="420"/>
        <v>-8551085.42280735-1998863592.79716i</v>
      </c>
      <c r="Q1341" s="164" t="str">
        <f t="shared" si="405"/>
        <v>-2.79848471812818E-07+0.0000013600627823281i</v>
      </c>
      <c r="R1341" s="164" t="str">
        <f t="shared" si="406"/>
        <v>280-0.0147335089674i</v>
      </c>
      <c r="S1341" s="164" t="str">
        <f t="shared" si="407"/>
        <v>-48.6205795924199i</v>
      </c>
      <c r="T1341" s="164" t="str">
        <f t="shared" si="416"/>
        <v>8.1954533075328-47.1970494580641i</v>
      </c>
      <c r="U1341" s="164" t="str">
        <f t="shared" si="408"/>
        <v>-0.0145506742796926+0.0837963280195391i</v>
      </c>
    </row>
    <row r="1342" spans="2:21" x14ac:dyDescent="0.2">
      <c r="B1342" s="164">
        <f t="shared" si="417"/>
        <v>7.519999999999861</v>
      </c>
      <c r="C1342" s="164">
        <f t="shared" si="418"/>
        <v>33113112.148248613</v>
      </c>
      <c r="D1342" s="164">
        <f t="shared" si="409"/>
        <v>33113.112148248612</v>
      </c>
      <c r="E1342" s="164">
        <f t="shared" si="410"/>
        <v>-117.2586878055952</v>
      </c>
      <c r="F1342" s="164">
        <f t="shared" si="411"/>
        <v>-258.4947579354523</v>
      </c>
      <c r="G1342" s="164">
        <f t="shared" si="412"/>
        <v>-21.503590870625086</v>
      </c>
      <c r="H1342" s="164">
        <f t="shared" si="413"/>
        <v>99.740219887561139</v>
      </c>
      <c r="I1342" s="164">
        <f t="shared" si="414"/>
        <v>-138.76227867622029</v>
      </c>
      <c r="J1342" s="164">
        <f t="shared" si="415"/>
        <v>-158.75453804789117</v>
      </c>
      <c r="K1342" s="164" t="str">
        <f t="shared" si="401"/>
        <v>1+9.58305105652731i</v>
      </c>
      <c r="L1342" s="164" t="str">
        <f t="shared" si="402"/>
        <v>1-3.22644184310591i</v>
      </c>
      <c r="M1342" s="164" t="str">
        <f t="shared" si="419"/>
        <v>31.9191569134+6.3566092134214i</v>
      </c>
      <c r="N1342" s="164" t="str">
        <f t="shared" si="403"/>
        <v>1+71520.8957164825i</v>
      </c>
      <c r="O1342" s="164" t="str">
        <f t="shared" si="404"/>
        <v>-28930.1435662081+121.941085635338i</v>
      </c>
      <c r="P1342" s="164" t="str">
        <f t="shared" si="420"/>
        <v>-8750265.81284588-2069109659.12055i</v>
      </c>
      <c r="Q1342" s="164" t="str">
        <f t="shared" si="405"/>
        <v>-2.73474081869601E-07+0.000001343538854408i</v>
      </c>
      <c r="R1342" s="164" t="str">
        <f t="shared" si="406"/>
        <v>280-0.014564855884879i</v>
      </c>
      <c r="S1342" s="164" t="str">
        <f t="shared" si="407"/>
        <v>-48.0640244201006i</v>
      </c>
      <c r="T1342" s="164" t="str">
        <f t="shared" si="416"/>
        <v>8.0142447788811-46.6879044805256i</v>
      </c>
      <c r="U1342" s="164" t="str">
        <f t="shared" si="408"/>
        <v>-0.0142289463437053+0.0828923630463637i</v>
      </c>
    </row>
    <row r="1343" spans="2:21" x14ac:dyDescent="0.2">
      <c r="B1343" s="164">
        <f t="shared" si="417"/>
        <v>7.5249999999998609</v>
      </c>
      <c r="C1343" s="164">
        <f t="shared" si="418"/>
        <v>33496543.915772147</v>
      </c>
      <c r="D1343" s="164">
        <f t="shared" si="409"/>
        <v>33496.543915772148</v>
      </c>
      <c r="E1343" s="164">
        <f t="shared" si="410"/>
        <v>-117.36843070785697</v>
      </c>
      <c r="F1343" s="164">
        <f t="shared" si="411"/>
        <v>-258.61546730571013</v>
      </c>
      <c r="G1343" s="164">
        <f t="shared" si="412"/>
        <v>-21.600758703389765</v>
      </c>
      <c r="H1343" s="164">
        <f t="shared" si="413"/>
        <v>99.630826459590054</v>
      </c>
      <c r="I1343" s="164">
        <f t="shared" si="414"/>
        <v>-138.96918941124673</v>
      </c>
      <c r="J1343" s="164">
        <f t="shared" si="415"/>
        <v>-158.98464084612007</v>
      </c>
      <c r="K1343" s="164" t="str">
        <f t="shared" si="401"/>
        <v>1+9.69401755790664i</v>
      </c>
      <c r="L1343" s="164" t="str">
        <f t="shared" si="402"/>
        <v>1-3.26380227885037i</v>
      </c>
      <c r="M1343" s="164" t="str">
        <f t="shared" si="419"/>
        <v>32.6393565967112+6.43021527905627i</v>
      </c>
      <c r="N1343" s="164" t="str">
        <f t="shared" si="403"/>
        <v>1+72349.0686570585i</v>
      </c>
      <c r="O1343" s="164" t="str">
        <f t="shared" si="404"/>
        <v>-29604.0364699691+123.353096858855i</v>
      </c>
      <c r="P1343" s="164" t="str">
        <f t="shared" si="420"/>
        <v>-8954085.71017206-2141824343.73876i</v>
      </c>
      <c r="Q1343" s="164" t="str">
        <f t="shared" si="405"/>
        <v>-2.67244982542672E-07+1.32723651059788E-06i</v>
      </c>
      <c r="R1343" s="164" t="str">
        <f t="shared" si="406"/>
        <v>280-0.0143981333582294i</v>
      </c>
      <c r="S1343" s="164" t="str">
        <f t="shared" si="407"/>
        <v>-47.5138400821573i</v>
      </c>
      <c r="T1343" s="164" t="str">
        <f t="shared" si="416"/>
        <v>7.8369273303627-46.1835709784601i</v>
      </c>
      <c r="U1343" s="164" t="str">
        <f t="shared" si="408"/>
        <v>-0.0139141268528632+0.0819969406406077i</v>
      </c>
    </row>
    <row r="1344" spans="2:21" x14ac:dyDescent="0.2">
      <c r="B1344" s="164">
        <f t="shared" si="417"/>
        <v>7.5299999999998608</v>
      </c>
      <c r="C1344" s="164">
        <f t="shared" si="418"/>
        <v>33884415.613909394</v>
      </c>
      <c r="D1344" s="164">
        <f t="shared" si="409"/>
        <v>33884.41561390939</v>
      </c>
      <c r="E1344" s="164">
        <f t="shared" si="410"/>
        <v>-117.47796885260678</v>
      </c>
      <c r="F1344" s="164">
        <f t="shared" si="411"/>
        <v>-258.73514171638249</v>
      </c>
      <c r="G1344" s="164">
        <f t="shared" si="412"/>
        <v>-21.697989218645191</v>
      </c>
      <c r="H1344" s="164">
        <f t="shared" si="413"/>
        <v>99.522615463208552</v>
      </c>
      <c r="I1344" s="164">
        <f t="shared" si="414"/>
        <v>-139.17595807125196</v>
      </c>
      <c r="J1344" s="164">
        <f t="shared" si="415"/>
        <v>-159.21252625317393</v>
      </c>
      <c r="K1344" s="164" t="str">
        <f t="shared" si="401"/>
        <v>1+9.80626899081303i</v>
      </c>
      <c r="L1344" s="164" t="str">
        <f t="shared" si="402"/>
        <v>1-3.30159532805166i</v>
      </c>
      <c r="M1344" s="164" t="str">
        <f t="shared" si="419"/>
        <v>33.3763318856862+6.50467366276137i</v>
      </c>
      <c r="N1344" s="164" t="str">
        <f t="shared" si="403"/>
        <v>1+73186.8313883189i</v>
      </c>
      <c r="O1344" s="164" t="str">
        <f t="shared" si="404"/>
        <v>-30293.6263559353+124.781458401748i</v>
      </c>
      <c r="P1344" s="164" t="str">
        <f t="shared" si="420"/>
        <v>-9162653.18279319-2217094399.47111i</v>
      </c>
      <c r="Q1344" s="164" t="str">
        <f t="shared" si="405"/>
        <v>-2.61157857981403E-07+1.31115211322501E-06i</v>
      </c>
      <c r="R1344" s="164" t="str">
        <f t="shared" si="406"/>
        <v>280-0.0142333192885611i</v>
      </c>
      <c r="S1344" s="164" t="str">
        <f t="shared" si="407"/>
        <v>-46.9699536522516i</v>
      </c>
      <c r="T1344" s="164" t="str">
        <f t="shared" si="416"/>
        <v>7.66342247255903-45.6840262440635i</v>
      </c>
      <c r="U1344" s="164" t="str">
        <f t="shared" si="408"/>
        <v>-0.0136060764525852+0.0811100204855432i</v>
      </c>
    </row>
    <row r="1345" spans="2:21" x14ac:dyDescent="0.2">
      <c r="B1345" s="164">
        <f t="shared" si="417"/>
        <v>7.5349999999998607</v>
      </c>
      <c r="C1345" s="164">
        <f t="shared" si="418"/>
        <v>34276778.654634044</v>
      </c>
      <c r="D1345" s="164">
        <f t="shared" si="409"/>
        <v>34276.778654634043</v>
      </c>
      <c r="E1345" s="164">
        <f t="shared" si="410"/>
        <v>-117.58730619762042</v>
      </c>
      <c r="F1345" s="164">
        <f t="shared" si="411"/>
        <v>-258.85378260821636</v>
      </c>
      <c r="G1345" s="164">
        <f t="shared" si="412"/>
        <v>-21.795281067748213</v>
      </c>
      <c r="H1345" s="164">
        <f t="shared" si="413"/>
        <v>99.415575646312163</v>
      </c>
      <c r="I1345" s="164">
        <f t="shared" si="414"/>
        <v>-139.38258726536864</v>
      </c>
      <c r="J1345" s="164">
        <f t="shared" si="415"/>
        <v>-159.4382069619042</v>
      </c>
      <c r="K1345" s="164" t="str">
        <f t="shared" si="401"/>
        <v>1+9.91982023405242i</v>
      </c>
      <c r="L1345" s="164" t="str">
        <f t="shared" si="402"/>
        <v>1-3.33982600013753i</v>
      </c>
      <c r="M1345" s="164" t="str">
        <f t="shared" si="419"/>
        <v>34.1304735343786+6.57999423391489i</v>
      </c>
      <c r="N1345" s="164" t="str">
        <f t="shared" si="403"/>
        <v>1+74034.2949548069i</v>
      </c>
      <c r="O1345" s="164" t="str">
        <f t="shared" si="404"/>
        <v>-30999.2788537923+126.226359591795i</v>
      </c>
      <c r="P1345" s="164" t="str">
        <f t="shared" si="420"/>
        <v>-9376078.81594426-2295009627.82161i</v>
      </c>
      <c r="Q1345" s="164" t="str">
        <f t="shared" si="405"/>
        <v>-2.55209468201708E-07+1.29528210364434E-06i</v>
      </c>
      <c r="R1345" s="164" t="str">
        <f t="shared" si="406"/>
        <v>280-0.0140703918299473i</v>
      </c>
      <c r="S1345" s="164" t="str">
        <f t="shared" si="407"/>
        <v>-46.4322930388264i</v>
      </c>
      <c r="T1345" s="164" t="str">
        <f t="shared" si="416"/>
        <v>7.49365307703301-45.1892468451152i</v>
      </c>
      <c r="U1345" s="164" t="str">
        <f t="shared" si="408"/>
        <v>-0.0133046582046539+0.0802315609782721i</v>
      </c>
    </row>
    <row r="1346" spans="2:21" x14ac:dyDescent="0.2">
      <c r="B1346" s="164">
        <f t="shared" si="417"/>
        <v>7.5399999999998606</v>
      </c>
      <c r="C1346" s="164">
        <f t="shared" si="418"/>
        <v>34673685.045242041</v>
      </c>
      <c r="D1346" s="164">
        <f t="shared" si="409"/>
        <v>34673.68504524204</v>
      </c>
      <c r="E1346" s="164">
        <f t="shared" si="410"/>
        <v>-117.69644663837269</v>
      </c>
      <c r="F1346" s="164">
        <f t="shared" si="411"/>
        <v>-258.97139168984296</v>
      </c>
      <c r="G1346" s="164">
        <f t="shared" si="412"/>
        <v>-21.892632929377179</v>
      </c>
      <c r="H1346" s="164">
        <f t="shared" si="413"/>
        <v>99.309695812749396</v>
      </c>
      <c r="I1346" s="164">
        <f t="shared" si="414"/>
        <v>-139.58907956774988</v>
      </c>
      <c r="J1346" s="164">
        <f t="shared" si="415"/>
        <v>-159.66169587709356</v>
      </c>
      <c r="K1346" s="164" t="str">
        <f t="shared" si="401"/>
        <v>1+10.034686338719i</v>
      </c>
      <c r="L1346" s="164" t="str">
        <f t="shared" si="402"/>
        <v>1-3.37849936254214i</v>
      </c>
      <c r="M1346" s="164" t="str">
        <f t="shared" si="419"/>
        <v>34.9021813986725+6.65618697617686i</v>
      </c>
      <c r="N1346" s="164" t="str">
        <f t="shared" si="403"/>
        <v>1+74891.5716868999i</v>
      </c>
      <c r="O1346" s="164" t="str">
        <f t="shared" si="404"/>
        <v>-31721.3681098351+127.687991949081i</v>
      </c>
      <c r="P1346" s="164" t="str">
        <f t="shared" si="420"/>
        <v>-9594475.77072073-2375662986.11626i</v>
      </c>
      <c r="Q1346" s="164" t="str">
        <f t="shared" si="405"/>
        <v>-2.49396647341608E-07+1.27962300006444E-06i</v>
      </c>
      <c r="R1346" s="164" t="str">
        <f t="shared" si="406"/>
        <v>280-0.0139093293865302i</v>
      </c>
      <c r="S1346" s="164" t="str">
        <f t="shared" si="407"/>
        <v>-45.9007869755496i</v>
      </c>
      <c r="T1346" s="164" t="str">
        <f t="shared" si="416"/>
        <v>7.32754336271942-44.6992086606907i</v>
      </c>
      <c r="U1346" s="164" t="str">
        <f t="shared" si="408"/>
        <v>-0.0130097375630527+0.079361519293132i</v>
      </c>
    </row>
    <row r="1347" spans="2:21" x14ac:dyDescent="0.2">
      <c r="B1347" s="164">
        <f t="shared" si="417"/>
        <v>7.5449999999998605</v>
      </c>
      <c r="C1347" s="164">
        <f t="shared" si="418"/>
        <v>35075187.395245552</v>
      </c>
      <c r="D1347" s="164">
        <f t="shared" si="409"/>
        <v>35075.18739524555</v>
      </c>
      <c r="E1347" s="164">
        <f t="shared" si="410"/>
        <v>-117.80539400843411</v>
      </c>
      <c r="F1347" s="164">
        <f t="shared" si="411"/>
        <v>-259.08797092837949</v>
      </c>
      <c r="G1347" s="164">
        <f t="shared" si="412"/>
        <v>-21.99004350905269</v>
      </c>
      <c r="H1347" s="164">
        <f t="shared" si="413"/>
        <v>99.204964823905442</v>
      </c>
      <c r="I1347" s="164">
        <f t="shared" si="414"/>
        <v>-139.79543751748679</v>
      </c>
      <c r="J1347" s="164">
        <f t="shared" si="415"/>
        <v>-159.88300610447405</v>
      </c>
      <c r="K1347" s="164" t="str">
        <f t="shared" si="401"/>
        <v>1+10.1508825301907i</v>
      </c>
      <c r="L1347" s="164" t="str">
        <f t="shared" si="402"/>
        <v>1-3.4176205413778i</v>
      </c>
      <c r="M1347" s="164" t="str">
        <f t="shared" si="419"/>
        <v>35.6918646482928+6.7332619888129i</v>
      </c>
      <c r="N1347" s="164" t="str">
        <f t="shared" si="403"/>
        <v>1+75758.7752157003i</v>
      </c>
      <c r="O1347" s="164" t="str">
        <f t="shared" si="404"/>
        <v>-32460.2769853448+129.166549211394i</v>
      </c>
      <c r="P1347" s="164" t="str">
        <f t="shared" si="420"/>
        <v>-9817959.84407903-2459150698.40556i</v>
      </c>
      <c r="Q1347" s="164" t="str">
        <f t="shared" si="405"/>
        <v>-2.43716301957327E-07+1.26417139544152E-06i</v>
      </c>
      <c r="R1347" s="164" t="str">
        <f t="shared" si="406"/>
        <v>280-0.0137501106096571i</v>
      </c>
      <c r="S1347" s="164" t="str">
        <f t="shared" si="407"/>
        <v>-45.3753650118685i</v>
      </c>
      <c r="T1347" s="164" t="str">
        <f t="shared" si="416"/>
        <v>7.16501888195522-44.2138869158407i</v>
      </c>
      <c r="U1347" s="164" t="str">
        <f t="shared" si="408"/>
        <v>-0.0127211823491633+0.0784998514432678i</v>
      </c>
    </row>
    <row r="1348" spans="2:21" x14ac:dyDescent="0.2">
      <c r="B1348" s="164">
        <f t="shared" si="417"/>
        <v>7.5499999999998604</v>
      </c>
      <c r="C1348" s="164">
        <f t="shared" si="418"/>
        <v>35481338.923346162</v>
      </c>
      <c r="D1348" s="164">
        <f t="shared" si="409"/>
        <v>35481.338923346164</v>
      </c>
      <c r="E1348" s="164">
        <f t="shared" si="410"/>
        <v>-117.91415207989218</v>
      </c>
      <c r="F1348" s="164">
        <f t="shared" si="411"/>
        <v>-259.20352254020639</v>
      </c>
      <c r="G1348" s="164">
        <f t="shared" si="412"/>
        <v>-22.087511538663858</v>
      </c>
      <c r="H1348" s="164">
        <f t="shared" si="413"/>
        <v>99.101371600204558</v>
      </c>
      <c r="I1348" s="164">
        <f t="shared" si="414"/>
        <v>-140.00166361855602</v>
      </c>
      <c r="J1348" s="164">
        <f t="shared" si="415"/>
        <v>-160.10215094000182</v>
      </c>
      <c r="K1348" s="164" t="str">
        <f t="shared" si="401"/>
        <v>1+10.2684242101466i</v>
      </c>
      <c r="L1348" s="164" t="str">
        <f t="shared" si="402"/>
        <v>1-3.45719472211437i</v>
      </c>
      <c r="M1348" s="164" t="str">
        <f t="shared" si="419"/>
        <v>36.4999419837502+6.81122948803223i</v>
      </c>
      <c r="N1348" s="164" t="str">
        <f t="shared" si="403"/>
        <v>1+76636.0204880964i</v>
      </c>
      <c r="O1348" s="164" t="str">
        <f t="shared" si="404"/>
        <v>-33216.3972595877+130.662227359896i</v>
      </c>
      <c r="P1348" s="164" t="str">
        <f t="shared" si="420"/>
        <v>-10046649.5302329-2545572370.26429i</v>
      </c>
      <c r="Q1348" s="164" t="str">
        <f t="shared" si="405"/>
        <v>-2.38165409358871E-07+0.0000012489239554391i</v>
      </c>
      <c r="R1348" s="164" t="str">
        <f t="shared" si="406"/>
        <v>280-0.0135927143950517i</v>
      </c>
      <c r="S1348" s="164" t="str">
        <f t="shared" si="407"/>
        <v>-44.8559575036707i</v>
      </c>
      <c r="T1348" s="164" t="str">
        <f t="shared" si="416"/>
        <v>7.00600650618049-43.7332562152523i</v>
      </c>
      <c r="U1348" s="164" t="str">
        <f t="shared" si="408"/>
        <v>-0.0124388627263778+0.0776465123403954i</v>
      </c>
    </row>
    <row r="1349" spans="2:21" x14ac:dyDescent="0.2">
      <c r="B1349" s="164">
        <f t="shared" si="417"/>
        <v>7.5549999999998603</v>
      </c>
      <c r="C1349" s="164">
        <f t="shared" si="418"/>
        <v>35892193.464489006</v>
      </c>
      <c r="D1349" s="164">
        <f t="shared" si="409"/>
        <v>35892.193464489006</v>
      </c>
      <c r="E1349" s="164">
        <f t="shared" si="410"/>
        <v>-118.02272456379447</v>
      </c>
      <c r="F1349" s="164">
        <f t="shared" si="411"/>
        <v>-259.31804898191723</v>
      </c>
      <c r="G1349" s="164">
        <f t="shared" si="412"/>
        <v>-22.185035775999353</v>
      </c>
      <c r="H1349" s="164">
        <f t="shared" si="413"/>
        <v>98.998905122535731</v>
      </c>
      <c r="I1349" s="164">
        <f t="shared" si="414"/>
        <v>-140.20776033979382</v>
      </c>
      <c r="J1349" s="164">
        <f t="shared" si="415"/>
        <v>-160.31914385938148</v>
      </c>
      <c r="K1349" s="164" t="str">
        <f t="shared" si="401"/>
        <v>1+10.3873269586092i</v>
      </c>
      <c r="L1349" s="164" t="str">
        <f t="shared" si="402"/>
        <v>1-3.49722715026666i</v>
      </c>
      <c r="M1349" s="164" t="str">
        <f t="shared" si="419"/>
        <v>37.3268418583449+6.89009980834254i</v>
      </c>
      <c r="N1349" s="164" t="str">
        <f t="shared" si="403"/>
        <v>1+77523.4237819989i</v>
      </c>
      <c r="O1349" s="164" t="str">
        <f t="shared" si="404"/>
        <v>-33990.1298375422+132.175224645107i</v>
      </c>
      <c r="P1349" s="164" t="str">
        <f t="shared" si="420"/>
        <v>-10280666.0834811-2635031107.62572i</v>
      </c>
      <c r="Q1349" s="164" t="str">
        <f t="shared" si="405"/>
        <v>-2.32741015984257E-07+1.23387741645135E-06i</v>
      </c>
      <c r="R1349" s="164" t="str">
        <f t="shared" si="406"/>
        <v>280-0.0134371198800163i</v>
      </c>
      <c r="S1349" s="164" t="str">
        <f t="shared" si="407"/>
        <v>-44.3424956040539i</v>
      </c>
      <c r="T1349" s="164" t="str">
        <f t="shared" si="416"/>
        <v>6.85043441134174-43.2572905759139i</v>
      </c>
      <c r="U1349" s="164" t="str">
        <f t="shared" si="408"/>
        <v>-0.0121626511741837+0.0768014558527972i</v>
      </c>
    </row>
    <row r="1350" spans="2:21" x14ac:dyDescent="0.2">
      <c r="B1350" s="164">
        <f t="shared" si="417"/>
        <v>7.5599999999998602</v>
      </c>
      <c r="C1350" s="164">
        <f t="shared" si="418"/>
        <v>36307805.476998486</v>
      </c>
      <c r="D1350" s="164">
        <f t="shared" si="409"/>
        <v>36307.805476998488</v>
      </c>
      <c r="E1350" s="164">
        <f t="shared" si="410"/>
        <v>-118.13111511061335</v>
      </c>
      <c r="F1350" s="164">
        <f t="shared" si="411"/>
        <v>-259.43155294144481</v>
      </c>
      <c r="G1350" s="164">
        <f t="shared" si="412"/>
        <v>-22.282615004284054</v>
      </c>
      <c r="H1350" s="164">
        <f t="shared" si="413"/>
        <v>98.897554433600902</v>
      </c>
      <c r="I1350" s="164">
        <f t="shared" si="414"/>
        <v>-140.41373011489742</v>
      </c>
      <c r="J1350" s="164">
        <f t="shared" si="415"/>
        <v>-160.5339985078439</v>
      </c>
      <c r="K1350" s="164" t="str">
        <f t="shared" si="401"/>
        <v>1+10.5076065360091i</v>
      </c>
      <c r="L1350" s="164" t="str">
        <f t="shared" si="402"/>
        <v>1-3.53772313208965i</v>
      </c>
      <c r="M1350" s="164" t="str">
        <f t="shared" si="419"/>
        <v>38.1730027053358+6.96988340391945i</v>
      </c>
      <c r="N1350" s="164" t="str">
        <f t="shared" si="403"/>
        <v>1+78421.1027217533i</v>
      </c>
      <c r="O1350" s="164" t="str">
        <f t="shared" si="404"/>
        <v>-34781.8849624622+133.705741613176i</v>
      </c>
      <c r="P1350" s="164" t="str">
        <f t="shared" si="420"/>
        <v>-10520133.5824975-2727633639.79171i</v>
      </c>
      <c r="Q1350" s="164" t="str">
        <f t="shared" si="405"/>
        <v>-2.27440235811428E-07+1.21902858368783E-06i</v>
      </c>
      <c r="R1350" s="164" t="str">
        <f t="shared" si="406"/>
        <v>280-0.0132833064406664i</v>
      </c>
      <c r="S1350" s="164" t="str">
        <f t="shared" si="407"/>
        <v>-43.8349112541992i</v>
      </c>
      <c r="T1350" s="164" t="str">
        <f t="shared" si="416"/>
        <v>6.69823206302464-42.7859634587999i</v>
      </c>
      <c r="U1350" s="164" t="str">
        <f t="shared" si="408"/>
        <v>-0.0118924224617669+0.0759646348615765i</v>
      </c>
    </row>
    <row r="1351" spans="2:21" x14ac:dyDescent="0.2">
      <c r="B1351" s="164">
        <f t="shared" si="417"/>
        <v>7.5649999999998601</v>
      </c>
      <c r="C1351" s="164">
        <f t="shared" si="418"/>
        <v>36728230.049796678</v>
      </c>
      <c r="D1351" s="164">
        <f t="shared" si="409"/>
        <v>36728.230049796679</v>
      </c>
      <c r="E1351" s="164">
        <f t="shared" si="410"/>
        <v>-118.23932731073036</v>
      </c>
      <c r="F1351" s="164">
        <f t="shared" si="411"/>
        <v>-259.54403732936612</v>
      </c>
      <c r="G1351" s="164">
        <f t="shared" si="412"/>
        <v>-22.38024803172074</v>
      </c>
      <c r="H1351" s="164">
        <f t="shared" si="413"/>
        <v>98.797308639190902</v>
      </c>
      <c r="I1351" s="164">
        <f t="shared" si="414"/>
        <v>-140.6195753424511</v>
      </c>
      <c r="J1351" s="164">
        <f t="shared" si="415"/>
        <v>-160.74672869017522</v>
      </c>
      <c r="K1351" s="164" t="str">
        <f t="shared" si="401"/>
        <v>1+10.6292788852738i</v>
      </c>
      <c r="L1351" s="164" t="str">
        <f t="shared" si="402"/>
        <v>1-3.57868803528186i</v>
      </c>
      <c r="M1351" s="164" t="str">
        <f t="shared" si="419"/>
        <v>39.0388731704035+7.05059084999194i</v>
      </c>
      <c r="N1351" s="164" t="str">
        <f t="shared" si="403"/>
        <v>1+79329.1762937307i</v>
      </c>
      <c r="O1351" s="164" t="str">
        <f t="shared" si="404"/>
        <v>-35592.0824333949+135.253981132472i</v>
      </c>
      <c r="P1351" s="164" t="str">
        <f t="shared" si="420"/>
        <v>-10765178.9961202-2823490446.7658i</v>
      </c>
      <c r="Q1351" s="164" t="str">
        <f t="shared" si="405"/>
        <v>-2.22260248806939E-07+1.20437432931777E-06i</v>
      </c>
      <c r="R1351" s="164" t="str">
        <f t="shared" si="406"/>
        <v>280-0.0131312536891972i</v>
      </c>
      <c r="S1351" s="164" t="str">
        <f t="shared" si="407"/>
        <v>-43.3331371743509i</v>
      </c>
      <c r="T1351" s="164" t="str">
        <f t="shared" si="416"/>
        <v>6.5493302013452-42.3192477995961i</v>
      </c>
      <c r="U1351" s="164" t="str">
        <f t="shared" si="408"/>
        <v>-0.0116280536211873+0.0751360013152095i</v>
      </c>
    </row>
    <row r="1352" spans="2:21" x14ac:dyDescent="0.2">
      <c r="B1352" s="164">
        <f t="shared" si="417"/>
        <v>7.56999999999986</v>
      </c>
      <c r="C1352" s="164">
        <f t="shared" si="418"/>
        <v>37153522.909705326</v>
      </c>
      <c r="D1352" s="164">
        <f t="shared" si="409"/>
        <v>37153.522909705323</v>
      </c>
      <c r="E1352" s="164">
        <f t="shared" si="410"/>
        <v>-118.34736469493961</v>
      </c>
      <c r="F1352" s="164">
        <f t="shared" si="411"/>
        <v>-259.65550527038346</v>
      </c>
      <c r="G1352" s="164">
        <f t="shared" si="412"/>
        <v>-22.477933691037482</v>
      </c>
      <c r="H1352" s="164">
        <f t="shared" si="413"/>
        <v>98.698156909389027</v>
      </c>
      <c r="I1352" s="164">
        <f t="shared" si="414"/>
        <v>-140.82529838597711</v>
      </c>
      <c r="J1352" s="164">
        <f t="shared" si="415"/>
        <v>-160.95734836099444</v>
      </c>
      <c r="K1352" s="164" t="str">
        <f t="shared" si="401"/>
        <v>1+10.7523601339415i</v>
      </c>
      <c r="L1352" s="164" t="str">
        <f t="shared" si="402"/>
        <v>1-3.62012728969685i</v>
      </c>
      <c r="M1352" s="164" t="str">
        <f t="shared" si="419"/>
        <v>39.9249123495301+7.13223284424465i</v>
      </c>
      <c r="N1352" s="164" t="str">
        <f t="shared" si="403"/>
        <v>1+80247.7648620993i</v>
      </c>
      <c r="O1352" s="164" t="str">
        <f t="shared" si="404"/>
        <v>-36421.1518277643+136.820148420465i</v>
      </c>
      <c r="P1352" s="164" t="str">
        <f t="shared" si="420"/>
        <v>-11015932.2506708-2922715891.0611i</v>
      </c>
      <c r="Q1352" s="164" t="str">
        <f t="shared" si="405"/>
        <v>-2.17198299410626E-07+1.18991159067177E-06i</v>
      </c>
      <c r="R1352" s="164" t="str">
        <f t="shared" si="406"/>
        <v>280-0.0129809414711813i</v>
      </c>
      <c r="S1352" s="164" t="str">
        <f t="shared" si="407"/>
        <v>-42.8371068548981i</v>
      </c>
      <c r="T1352" s="164" t="str">
        <f t="shared" si="416"/>
        <v>6.40366082562481-41.8571160384832i</v>
      </c>
      <c r="U1352" s="164" t="str">
        <f t="shared" si="408"/>
        <v>-0.0113694239201693+0.0743155062824242i</v>
      </c>
    </row>
    <row r="1353" spans="2:21" x14ac:dyDescent="0.2">
      <c r="B1353" s="164">
        <f t="shared" si="417"/>
        <v>7.5749999999998598</v>
      </c>
      <c r="C1353" s="164">
        <f t="shared" si="418"/>
        <v>37583740.428832352</v>
      </c>
      <c r="D1353" s="164">
        <f t="shared" si="409"/>
        <v>37583.740428832352</v>
      </c>
      <c r="E1353" s="164">
        <f t="shared" si="410"/>
        <v>-118.45523073496781</v>
      </c>
      <c r="F1353" s="164">
        <f t="shared" si="411"/>
        <v>-259.76596009498525</v>
      </c>
      <c r="G1353" s="164">
        <f t="shared" si="412"/>
        <v>-22.575670839040143</v>
      </c>
      <c r="H1353" s="164">
        <f t="shared" si="413"/>
        <v>98.600088479706741</v>
      </c>
      <c r="I1353" s="164">
        <f t="shared" si="414"/>
        <v>-141.03090157400794</v>
      </c>
      <c r="J1353" s="164">
        <f t="shared" si="415"/>
        <v>-161.16587161527849</v>
      </c>
      <c r="K1353" s="164" t="str">
        <f t="shared" si="401"/>
        <v>1+10.8768665962985i</v>
      </c>
      <c r="L1353" s="164" t="str">
        <f t="shared" si="402"/>
        <v>1-3.66204638806291i</v>
      </c>
      <c r="M1353" s="164" t="str">
        <f t="shared" si="419"/>
        <v>40.831590032417+7.21482020823559i</v>
      </c>
      <c r="N1353" s="164" t="str">
        <f t="shared" si="403"/>
        <v>1+81176.9901847791i</v>
      </c>
      <c r="O1353" s="164" t="str">
        <f t="shared" si="404"/>
        <v>-37269.5327291368+138.404451070932i</v>
      </c>
      <c r="P1353" s="164" t="str">
        <f t="shared" si="420"/>
        <v>-11272526.2988439-3025428354.13999i</v>
      </c>
      <c r="Q1353" s="164" t="str">
        <f t="shared" si="405"/>
        <v>-2.12251695055344E-07+1.17563736849928E-06i</v>
      </c>
      <c r="R1353" s="164" t="str">
        <f t="shared" si="406"/>
        <v>280-0.0128323498628968i</v>
      </c>
      <c r="S1353" s="164" t="str">
        <f t="shared" si="407"/>
        <v>-42.3467545475595i</v>
      </c>
      <c r="T1353" s="164" t="str">
        <f t="shared" si="416"/>
        <v>6.26115717887479-41.3995401489991i</v>
      </c>
      <c r="U1353" s="164" t="str">
        <f t="shared" si="408"/>
        <v>-0.0111164148345557+0.0735031000034446i</v>
      </c>
    </row>
    <row r="1354" spans="2:21" x14ac:dyDescent="0.2">
      <c r="B1354" s="164">
        <f t="shared" si="417"/>
        <v>7.5799999999998597</v>
      </c>
      <c r="C1354" s="164">
        <f t="shared" si="418"/>
        <v>38018939.632043913</v>
      </c>
      <c r="D1354" s="164">
        <f t="shared" si="409"/>
        <v>38018.939632043912</v>
      </c>
      <c r="E1354" s="164">
        <f t="shared" si="410"/>
        <v>-118.56292884401248</v>
      </c>
      <c r="F1354" s="164">
        <f t="shared" si="411"/>
        <v>-259.87540533128521</v>
      </c>
      <c r="G1354" s="164">
        <f t="shared" si="412"/>
        <v>-22.673458356171167</v>
      </c>
      <c r="H1354" s="164">
        <f t="shared" si="413"/>
        <v>98.503092652150869</v>
      </c>
      <c r="I1354" s="164">
        <f t="shared" si="414"/>
        <v>-141.23638720018363</v>
      </c>
      <c r="J1354" s="164">
        <f t="shared" si="415"/>
        <v>-161.37231267913432</v>
      </c>
      <c r="K1354" s="164" t="str">
        <f t="shared" si="401"/>
        <v>1+11.0028147755413i</v>
      </c>
      <c r="L1354" s="164" t="str">
        <f t="shared" si="402"/>
        <v>1-3.70445088671111i</v>
      </c>
      <c r="M1354" s="164" t="str">
        <f t="shared" si="419"/>
        <v>41.7593869515721+7.29836388883019i</v>
      </c>
      <c r="N1354" s="164" t="str">
        <f t="shared" si="403"/>
        <v>1+82116.97542958i</v>
      </c>
      <c r="O1354" s="164" t="str">
        <f t="shared" si="404"/>
        <v>-38137.6749602963+140.007099081474i</v>
      </c>
      <c r="P1354" s="164" t="str">
        <f t="shared" si="420"/>
        <v>-11535097.1902005-3131750377.64886i</v>
      </c>
      <c r="Q1354" s="164" t="str">
        <f t="shared" si="405"/>
        <v>-2.07417804720955E-07+1.16154872527959E-06i</v>
      </c>
      <c r="R1354" s="164" t="str">
        <f t="shared" si="406"/>
        <v>280-0.0126854591686872i</v>
      </c>
      <c r="S1354" s="164" t="str">
        <f t="shared" si="407"/>
        <v>-41.8620152566678i</v>
      </c>
      <c r="T1354" s="164" t="str">
        <f t="shared" si="416"/>
        <v>6.12175373211354-40.9464916659953i</v>
      </c>
      <c r="U1354" s="164" t="str">
        <f t="shared" si="408"/>
        <v>-0.0108689100204626+0.0726987319396258i</v>
      </c>
    </row>
    <row r="1355" spans="2:21" x14ac:dyDescent="0.2">
      <c r="B1355" s="164">
        <f t="shared" si="417"/>
        <v>7.5849999999998596</v>
      </c>
      <c r="C1355" s="164">
        <f t="shared" si="418"/>
        <v>38459178.204523005</v>
      </c>
      <c r="D1355" s="164">
        <f t="shared" si="409"/>
        <v>38459.178204523007</v>
      </c>
      <c r="E1355" s="164">
        <f t="shared" si="410"/>
        <v>-118.67046237729339</v>
      </c>
      <c r="F1355" s="164">
        <f t="shared" si="411"/>
        <v>-259.98384469704087</v>
      </c>
      <c r="G1355" s="164">
        <f t="shared" si="412"/>
        <v>-22.771295146073118</v>
      </c>
      <c r="H1355" s="164">
        <f t="shared" si="413"/>
        <v>98.40715879622708</v>
      </c>
      <c r="I1355" s="164">
        <f t="shared" si="414"/>
        <v>-141.4417575233665</v>
      </c>
      <c r="J1355" s="164">
        <f t="shared" si="415"/>
        <v>-161.5766859008138</v>
      </c>
      <c r="K1355" s="164" t="str">
        <f t="shared" si="401"/>
        <v>1+11.1302213659648i</v>
      </c>
      <c r="L1355" s="164" t="str">
        <f t="shared" si="402"/>
        <v>1-3.74734640631182i</v>
      </c>
      <c r="M1355" s="164" t="str">
        <f t="shared" si="419"/>
        <v>42.7087950372032+7.38287495965298i</v>
      </c>
      <c r="N1355" s="164" t="str">
        <f t="shared" si="403"/>
        <v>1+83067.845190528i</v>
      </c>
      <c r="O1355" s="164" t="str">
        <f t="shared" si="404"/>
        <v>-39026.0388217448+141.628304881349i</v>
      </c>
      <c r="P1355" s="164" t="str">
        <f t="shared" si="420"/>
        <v>-11803784.1433025-3241808809.61593i</v>
      </c>
      <c r="Q1355" s="164" t="str">
        <f t="shared" si="405"/>
        <v>-2.0269405752181E-07+1.14764278358514E-06i</v>
      </c>
      <c r="R1355" s="164" t="str">
        <f t="shared" si="406"/>
        <v>280-0.01254024991835i</v>
      </c>
      <c r="S1355" s="164" t="str">
        <f t="shared" si="407"/>
        <v>-41.382824730555i</v>
      </c>
      <c r="T1355" s="164" t="str">
        <f t="shared" si="416"/>
        <v>5.98538616854014-40.4979417127129i</v>
      </c>
      <c r="U1355" s="164" t="str">
        <f t="shared" si="408"/>
        <v>-0.0106267952861809+0.0719023508215265i</v>
      </c>
    </row>
    <row r="1356" spans="2:21" x14ac:dyDescent="0.2">
      <c r="B1356" s="164">
        <f t="shared" si="417"/>
        <v>7.5899999999998595</v>
      </c>
      <c r="C1356" s="164">
        <f t="shared" si="418"/>
        <v>38904514.499415562</v>
      </c>
      <c r="D1356" s="164">
        <f t="shared" si="409"/>
        <v>38904.514499415563</v>
      </c>
      <c r="E1356" s="164">
        <f t="shared" si="410"/>
        <v>-118.77783463261906</v>
      </c>
      <c r="F1356" s="164">
        <f t="shared" si="411"/>
        <v>-260.09128209185064</v>
      </c>
      <c r="G1356" s="164">
        <f t="shared" si="412"/>
        <v>-22.869180135158725</v>
      </c>
      <c r="H1356" s="164">
        <f t="shared" si="413"/>
        <v>98.31227634987998</v>
      </c>
      <c r="I1356" s="164">
        <f t="shared" si="414"/>
        <v>-141.64701476777779</v>
      </c>
      <c r="J1356" s="164">
        <f t="shared" si="415"/>
        <v>-161.77900574197065</v>
      </c>
      <c r="K1356" s="164" t="str">
        <f t="shared" si="401"/>
        <v>1+11.2591032551746i</v>
      </c>
      <c r="L1356" s="164" t="str">
        <f t="shared" si="402"/>
        <v>1-3.7907386326197i</v>
      </c>
      <c r="M1356" s="164" t="str">
        <f t="shared" si="419"/>
        <v>43.6803176780446+7.4683646225549i</v>
      </c>
      <c r="N1356" s="164" t="str">
        <f t="shared" si="403"/>
        <v>1+84029.72550438i</v>
      </c>
      <c r="O1356" s="164" t="str">
        <f t="shared" si="404"/>
        <v>-39935.09533576+143.26828335963i</v>
      </c>
      <c r="P1356" s="164" t="str">
        <f t="shared" si="420"/>
        <v>-12078729.6195292-3355734955.78688i</v>
      </c>
      <c r="Q1356" s="164" t="str">
        <f t="shared" si="405"/>
        <v>-1.98077941326882E-07+1.13391672449503E-06i</v>
      </c>
      <c r="R1356" s="164" t="str">
        <f t="shared" si="406"/>
        <v>280-0.0123967028645563i</v>
      </c>
      <c r="S1356" s="164" t="str">
        <f t="shared" si="407"/>
        <v>-40.9091194530358i</v>
      </c>
      <c r="T1356" s="164" t="str">
        <f t="shared" si="416"/>
        <v>5.85199136758517-40.0538610269899i</v>
      </c>
      <c r="U1356" s="164" t="str">
        <f t="shared" si="408"/>
        <v>-0.0103899585638587+0.0711139046954387i</v>
      </c>
    </row>
    <row r="1357" spans="2:21" x14ac:dyDescent="0.2">
      <c r="B1357" s="164">
        <f t="shared" si="417"/>
        <v>7.5949999999998594</v>
      </c>
      <c r="C1357" s="164">
        <f t="shared" si="418"/>
        <v>39355007.545565106</v>
      </c>
      <c r="D1357" s="164">
        <f t="shared" si="409"/>
        <v>39355.007545565109</v>
      </c>
      <c r="E1357" s="164">
        <f t="shared" si="410"/>
        <v>-118.88504885096745</v>
      </c>
      <c r="F1357" s="164">
        <f t="shared" si="411"/>
        <v>-260.19772158952895</v>
      </c>
      <c r="G1357" s="164">
        <f t="shared" si="412"/>
        <v>-22.96711227218589</v>
      </c>
      <c r="H1357" s="164">
        <f t="shared" si="413"/>
        <v>98.218434820373034</v>
      </c>
      <c r="I1357" s="164">
        <f t="shared" si="414"/>
        <v>-141.85216112315334</v>
      </c>
      <c r="J1357" s="164">
        <f t="shared" si="415"/>
        <v>-161.97928676915592</v>
      </c>
      <c r="K1357" s="164" t="str">
        <f t="shared" si="401"/>
        <v>1+11.3894775263253i</v>
      </c>
      <c r="L1357" s="164" t="str">
        <f t="shared" si="402"/>
        <v>1-3.83463331722735i</v>
      </c>
      <c r="M1357" s="164" t="str">
        <f t="shared" si="419"/>
        <v>44.6744699882591+7.55484420909795i</v>
      </c>
      <c r="N1357" s="164" t="str">
        <f t="shared" si="403"/>
        <v>1+85002.7438673298i</v>
      </c>
      <c r="O1357" s="164" t="str">
        <f t="shared" si="404"/>
        <v>-40865.3264961395+144.927251893687i</v>
      </c>
      <c r="P1357" s="164" t="str">
        <f t="shared" si="420"/>
        <v>-12360079.3986112-3473664736.2789i</v>
      </c>
      <c r="Q1357" s="164" t="str">
        <f t="shared" si="405"/>
        <v>-1.93567001411789E-07+1.12036778605704E-06i</v>
      </c>
      <c r="R1357" s="164" t="str">
        <f t="shared" si="406"/>
        <v>280-0.0122547989802997i</v>
      </c>
      <c r="S1357" s="164" t="str">
        <f t="shared" si="407"/>
        <v>-40.440836634989i</v>
      </c>
      <c r="T1357" s="164" t="str">
        <f t="shared" si="416"/>
        <v>5.72150738885996-39.6142199866258i</v>
      </c>
      <c r="U1357" s="164" t="str">
        <f t="shared" si="408"/>
        <v>-0.0101582898810046+0.0703333409684215i</v>
      </c>
    </row>
    <row r="1358" spans="2:21" x14ac:dyDescent="0.2">
      <c r="B1358" s="164">
        <f t="shared" si="417"/>
        <v>7.5999999999998593</v>
      </c>
      <c r="C1358" s="164">
        <f t="shared" si="418"/>
        <v>39810717.055336937</v>
      </c>
      <c r="D1358" s="164">
        <f t="shared" si="409"/>
        <v>39810.717055336936</v>
      </c>
      <c r="E1358" s="164">
        <f t="shared" si="410"/>
        <v>-118.99210821707625</v>
      </c>
      <c r="F1358" s="164">
        <f t="shared" si="411"/>
        <v>-260.30316743065873</v>
      </c>
      <c r="G1358" s="164">
        <f t="shared" si="412"/>
        <v>-23.065090527839249</v>
      </c>
      <c r="H1358" s="164">
        <f t="shared" si="413"/>
        <v>98.125623785108573</v>
      </c>
      <c r="I1358" s="164">
        <f t="shared" si="414"/>
        <v>-142.0571987449155</v>
      </c>
      <c r="J1358" s="164">
        <f t="shared" si="415"/>
        <v>-162.17754364555014</v>
      </c>
      <c r="K1358" s="164" t="str">
        <f t="shared" si="401"/>
        <v>1+11.5213614603856i</v>
      </c>
      <c r="L1358" s="164" t="str">
        <f t="shared" si="402"/>
        <v>1-3.87903627832767i</v>
      </c>
      <c r="M1358" s="164" t="str">
        <f t="shared" si="419"/>
        <v>45.691779080562+7.64232518205793i</v>
      </c>
      <c r="N1358" s="164" t="str">
        <f t="shared" si="403"/>
        <v>1+85987.0292519075i</v>
      </c>
      <c r="O1358" s="164" t="str">
        <f t="shared" si="404"/>
        <v>-41817.2255237568+146.605430378002i</v>
      </c>
      <c r="P1358" s="164" t="str">
        <f t="shared" si="420"/>
        <v>-12647982.6559255-3595738847.73946i</v>
      </c>
      <c r="Q1358" s="164" t="str">
        <f t="shared" si="405"/>
        <v>-1.89158839142031E-07+1.10699326179708E-06i</v>
      </c>
      <c r="R1358" s="164" t="str">
        <f t="shared" si="406"/>
        <v>280-0.0121145194563739i</v>
      </c>
      <c r="S1358" s="164" t="str">
        <f t="shared" si="407"/>
        <v>-39.9779142060339i</v>
      </c>
      <c r="T1358" s="164" t="str">
        <f t="shared" si="416"/>
        <v>5.59387345602311-39.1789886339156i</v>
      </c>
      <c r="U1358" s="164" t="str">
        <f t="shared" si="408"/>
        <v>-0.00993168133184256+0.0695606064518603i</v>
      </c>
    </row>
    <row r="1359" spans="2:21" x14ac:dyDescent="0.2">
      <c r="B1359" s="164">
        <f t="shared" si="417"/>
        <v>7.6049999999998592</v>
      </c>
      <c r="C1359" s="164">
        <f t="shared" si="418"/>
        <v>40271703.432532966</v>
      </c>
      <c r="D1359" s="164">
        <f t="shared" si="409"/>
        <v>40271.703432532966</v>
      </c>
      <c r="E1359" s="164">
        <f t="shared" si="410"/>
        <v>-119.09901586004656</v>
      </c>
      <c r="F1359" s="164">
        <f t="shared" si="411"/>
        <v>-260.40762401532174</v>
      </c>
      <c r="G1359" s="164">
        <f t="shared" si="412"/>
        <v>-23.163113894316577</v>
      </c>
      <c r="H1359" s="164">
        <f t="shared" si="413"/>
        <v>98.033832892392198</v>
      </c>
      <c r="I1359" s="164">
        <f t="shared" si="414"/>
        <v>-142.26212975436314</v>
      </c>
      <c r="J1359" s="164">
        <f t="shared" si="415"/>
        <v>-162.37379112292956</v>
      </c>
      <c r="K1359" s="164" t="str">
        <f t="shared" si="401"/>
        <v>1+11.6547725384278i</v>
      </c>
      <c r="L1359" s="164" t="str">
        <f t="shared" si="402"/>
        <v>1-3.92395340148505i</v>
      </c>
      <c r="M1359" s="164" t="str">
        <f t="shared" si="419"/>
        <v>46.7327843456983+7.73081913694275i</v>
      </c>
      <c r="N1359" s="164" t="str">
        <f t="shared" si="403"/>
        <v>1+86982.7121240745i</v>
      </c>
      <c r="O1359" s="164" t="str">
        <f t="shared" si="404"/>
        <v>-42791.2971280764+148.303041253317i</v>
      </c>
      <c r="P1359" s="164" t="str">
        <f t="shared" si="420"/>
        <v>-12942592.0415901-3722102931.20416i</v>
      </c>
      <c r="Q1359" s="164" t="str">
        <f t="shared" si="405"/>
        <v>-1.84851110686584E-07+1.09379049927385E-06i</v>
      </c>
      <c r="R1359" s="164" t="str">
        <f t="shared" si="406"/>
        <v>280-0.0119758456988801i</v>
      </c>
      <c r="S1359" s="164" t="str">
        <f t="shared" si="407"/>
        <v>-39.5202908063045i</v>
      </c>
      <c r="T1359" s="164" t="str">
        <f t="shared" si="416"/>
        <v>5.46902994058389-38.7481366993798i</v>
      </c>
      <c r="U1359" s="164" t="str">
        <f t="shared" si="408"/>
        <v>-0.00971002704855622+0.0687956474035983i</v>
      </c>
    </row>
    <row r="1360" spans="2:21" x14ac:dyDescent="0.2">
      <c r="B1360" s="164">
        <f t="shared" si="417"/>
        <v>7.6099999999998591</v>
      </c>
      <c r="C1360" s="164">
        <f t="shared" si="418"/>
        <v>40738027.780398183</v>
      </c>
      <c r="D1360" s="164">
        <f t="shared" si="409"/>
        <v>40738.027780398181</v>
      </c>
      <c r="E1360" s="164">
        <f t="shared" si="410"/>
        <v>-119.20577485395548</v>
      </c>
      <c r="F1360" s="164">
        <f t="shared" si="411"/>
        <v>-260.51109589600281</v>
      </c>
      <c r="G1360" s="164">
        <f t="shared" si="412"/>
        <v>-23.261181384922118</v>
      </c>
      <c r="H1360" s="164">
        <f t="shared" si="413"/>
        <v>97.943051862141076</v>
      </c>
      <c r="I1360" s="164">
        <f t="shared" si="414"/>
        <v>-142.4669562388776</v>
      </c>
      <c r="J1360" s="164">
        <f t="shared" si="415"/>
        <v>-162.56804403386172</v>
      </c>
      <c r="K1360" s="164" t="str">
        <f t="shared" si="401"/>
        <v>1+11.7897284439461i</v>
      </c>
      <c r="L1360" s="164" t="str">
        <f t="shared" si="402"/>
        <v>1-3.96939064041552i</v>
      </c>
      <c r="M1360" s="164" t="str">
        <f t="shared" si="419"/>
        <v>47.7980377384403+7.82033780353058i</v>
      </c>
      <c r="N1360" s="164" t="str">
        <f t="shared" si="403"/>
        <v>1+87989.9244605171i</v>
      </c>
      <c r="O1360" s="164" t="str">
        <f t="shared" si="404"/>
        <v>-43788.0577747567+150.020309536114i</v>
      </c>
      <c r="P1360" s="164" t="str">
        <f t="shared" si="420"/>
        <v>-13244063.7614008-3852907745.85329i</v>
      </c>
      <c r="Q1360" s="164" t="str">
        <f t="shared" si="405"/>
        <v>-1.80641525761269E-07+1.08075689867773E-06i</v>
      </c>
      <c r="R1360" s="164" t="str">
        <f t="shared" si="406"/>
        <v>280-0.011838759326762i</v>
      </c>
      <c r="S1360" s="164" t="str">
        <f t="shared" si="407"/>
        <v>-39.0679057783144i</v>
      </c>
      <c r="T1360" s="164" t="str">
        <f t="shared" si="416"/>
        <v>5.34691834565875-38.3216336247001i</v>
      </c>
      <c r="U1360" s="164" t="str">
        <f t="shared" si="408"/>
        <v>-0.00949322317244892+0.0680384095686579i</v>
      </c>
    </row>
    <row r="1361" spans="2:21" x14ac:dyDescent="0.2">
      <c r="B1361" s="164">
        <f t="shared" si="417"/>
        <v>7.614999999999859</v>
      </c>
      <c r="C1361" s="164">
        <f t="shared" si="418"/>
        <v>41209751.909719773</v>
      </c>
      <c r="D1361" s="164">
        <f t="shared" si="409"/>
        <v>41209.751909719773</v>
      </c>
      <c r="E1361" s="164">
        <f t="shared" si="410"/>
        <v>-119.31238821847815</v>
      </c>
      <c r="F1361" s="164">
        <f t="shared" si="411"/>
        <v>-260.61358777067073</v>
      </c>
      <c r="G1361" s="164">
        <f t="shared" si="412"/>
        <v>-23.359292033664296</v>
      </c>
      <c r="H1361" s="164">
        <f t="shared" si="413"/>
        <v>97.853270486539927</v>
      </c>
      <c r="I1361" s="164">
        <f t="shared" si="414"/>
        <v>-142.67168025214244</v>
      </c>
      <c r="J1361" s="164">
        <f t="shared" si="415"/>
        <v>-162.76031728413079</v>
      </c>
      <c r="K1361" s="164" t="str">
        <f t="shared" si="401"/>
        <v>1+11.9262470651994i</v>
      </c>
      <c r="L1361" s="164" t="str">
        <f t="shared" si="402"/>
        <v>1-4.01535401777588i</v>
      </c>
      <c r="M1361" s="164" t="str">
        <f t="shared" si="419"/>
        <v>48.8881040702362+7.91089304742352i</v>
      </c>
      <c r="N1361" s="164" t="str">
        <f t="shared" si="403"/>
        <v>1+89008.7997661396i</v>
      </c>
      <c r="O1361" s="164" t="str">
        <f t="shared" si="404"/>
        <v>-44808.0359594854+151.757462848443i</v>
      </c>
      <c r="P1361" s="164" t="str">
        <f t="shared" si="420"/>
        <v>-13552557.6596539-3988309348.87436i</v>
      </c>
      <c r="Q1361" s="164" t="str">
        <f t="shared" si="405"/>
        <v>-1.7652784640109E-07+1.06788991147224E-06i</v>
      </c>
      <c r="R1361" s="164" t="str">
        <f t="shared" si="406"/>
        <v>280-0.0117032421693692i</v>
      </c>
      <c r="S1361" s="164" t="str">
        <f t="shared" si="407"/>
        <v>-38.6206991589185i</v>
      </c>
      <c r="T1361" s="164" t="str">
        <f t="shared" si="416"/>
        <v>5.22748128969939-37.8994485848906i</v>
      </c>
      <c r="U1361" s="164" t="str">
        <f t="shared" si="408"/>
        <v>-0.00928116782505371+0.0672888382186045i</v>
      </c>
    </row>
    <row r="1362" spans="2:21" x14ac:dyDescent="0.2">
      <c r="B1362" s="164">
        <f t="shared" si="417"/>
        <v>7.6199999999998589</v>
      </c>
      <c r="C1362" s="164">
        <f t="shared" si="418"/>
        <v>41686938.347019993</v>
      </c>
      <c r="D1362" s="164">
        <f t="shared" si="409"/>
        <v>41686.93834701999</v>
      </c>
      <c r="E1362" s="164">
        <f t="shared" si="410"/>
        <v>-119.41885891951857</v>
      </c>
      <c r="F1362" s="164">
        <f t="shared" si="411"/>
        <v>-260.71510447602952</v>
      </c>
      <c r="G1362" s="164">
        <f t="shared" si="412"/>
        <v>-23.457444894860945</v>
      </c>
      <c r="H1362" s="164">
        <f t="shared" si="413"/>
        <v>97.764478630644874</v>
      </c>
      <c r="I1362" s="164">
        <f t="shared" si="414"/>
        <v>-142.87630381437953</v>
      </c>
      <c r="J1362" s="164">
        <f t="shared" si="415"/>
        <v>-162.95062584538465</v>
      </c>
      <c r="K1362" s="164" t="str">
        <f t="shared" si="401"/>
        <v>1+12.0643464975831i</v>
      </c>
      <c r="L1362" s="164" t="str">
        <f t="shared" si="402"/>
        <v>1-4.061849625962i</v>
      </c>
      <c r="M1362" s="164" t="str">
        <f t="shared" si="419"/>
        <v>50.0035613086839+8.0024968716211i</v>
      </c>
      <c r="N1362" s="164" t="str">
        <f t="shared" si="403"/>
        <v>1+90039.4730917597i</v>
      </c>
      <c r="O1362" s="164" t="str">
        <f t="shared" si="404"/>
        <v>-45851.7724881974+153.514731448094i</v>
      </c>
      <c r="P1362" s="164" t="str">
        <f t="shared" si="420"/>
        <v>-13868237.3038976-4128469281.64581i</v>
      </c>
      <c r="Q1362" s="164" t="str">
        <f t="shared" si="405"/>
        <v>-1.72507885760949E-07+1.05518703907667E-06i</v>
      </c>
      <c r="R1362" s="164" t="str">
        <f t="shared" si="406"/>
        <v>280-0.0115692762640496i</v>
      </c>
      <c r="S1362" s="164" t="str">
        <f t="shared" si="407"/>
        <v>-38.1786116713637i</v>
      </c>
      <c r="T1362" s="164" t="str">
        <f t="shared" si="416"/>
        <v>5.11066249020585-37.4815505097092i</v>
      </c>
      <c r="U1362" s="164" t="str">
        <f t="shared" si="408"/>
        <v>-0.00907376107921662+0.0665468781895618i</v>
      </c>
    </row>
    <row r="1363" spans="2:21" x14ac:dyDescent="0.2">
      <c r="B1363" s="164">
        <f t="shared" si="417"/>
        <v>7.6249999999998588</v>
      </c>
      <c r="C1363" s="164">
        <f t="shared" si="418"/>
        <v>42169650.342844516</v>
      </c>
      <c r="D1363" s="164">
        <f t="shared" si="409"/>
        <v>42169.650342844514</v>
      </c>
      <c r="E1363" s="164">
        <f t="shared" si="410"/>
        <v>-119.52518986984713</v>
      </c>
      <c r="F1363" s="164">
        <f t="shared" si="411"/>
        <v>-260.81565098094421</v>
      </c>
      <c r="G1363" s="164">
        <f t="shared" si="412"/>
        <v>-23.555639042748709</v>
      </c>
      <c r="H1363" s="164">
        <f t="shared" si="413"/>
        <v>97.67666623293826</v>
      </c>
      <c r="I1363" s="164">
        <f t="shared" si="414"/>
        <v>-143.08082891259585</v>
      </c>
      <c r="J1363" s="164">
        <f t="shared" si="415"/>
        <v>-163.13898474800595</v>
      </c>
      <c r="K1363" s="164" t="str">
        <f t="shared" si="401"/>
        <v>1+12.2040450460274i</v>
      </c>
      <c r="L1363" s="164" t="str">
        <f t="shared" si="402"/>
        <v>1-4.10888362791642i</v>
      </c>
      <c r="M1363" s="164" t="str">
        <f t="shared" si="419"/>
        <v>51.1450008839765+8.09516141811098i</v>
      </c>
      <c r="N1363" s="164" t="str">
        <f t="shared" si="403"/>
        <v>1+91082.0810520111i</v>
      </c>
      <c r="O1363" s="164" t="str">
        <f t="shared" si="404"/>
        <v>-46919.8207638161+155.292348259118i</v>
      </c>
      <c r="P1363" s="164" t="str">
        <f t="shared" si="420"/>
        <v>-14191270.0716579-4273554762.46338i</v>
      </c>
      <c r="Q1363" s="164" t="str">
        <f t="shared" si="405"/>
        <v>-1.6857950694401E-07+1.04264583158867E-06i</v>
      </c>
      <c r="R1363" s="164" t="str">
        <f t="shared" si="406"/>
        <v>280-0.0114368438537673i</v>
      </c>
      <c r="S1363" s="164" t="str">
        <f t="shared" si="407"/>
        <v>-37.7415847174321i</v>
      </c>
      <c r="T1363" s="164" t="str">
        <f t="shared" si="416"/>
        <v>4.99640674744212-37.0679081043424i</v>
      </c>
      <c r="U1363" s="164" t="str">
        <f t="shared" si="408"/>
        <v>-0.00887090493018441+0.0658124739189366i</v>
      </c>
    </row>
    <row r="1364" spans="2:21" x14ac:dyDescent="0.2">
      <c r="B1364" s="164">
        <f t="shared" si="417"/>
        <v>7.6299999999998587</v>
      </c>
      <c r="C1364" s="164">
        <f t="shared" si="418"/>
        <v>42657951.880145393</v>
      </c>
      <c r="D1364" s="164">
        <f t="shared" si="409"/>
        <v>42657.951880145396</v>
      </c>
      <c r="E1364" s="164">
        <f t="shared" si="410"/>
        <v>-119.63138392974494</v>
      </c>
      <c r="F1364" s="164">
        <f t="shared" si="411"/>
        <v>-260.91523238003396</v>
      </c>
      <c r="G1364" s="164">
        <f t="shared" si="412"/>
        <v>-23.653873571099528</v>
      </c>
      <c r="H1364" s="164">
        <f t="shared" si="413"/>
        <v>97.589823305835267</v>
      </c>
      <c r="I1364" s="164">
        <f t="shared" si="414"/>
        <v>-143.28525750084447</v>
      </c>
      <c r="J1364" s="164">
        <f t="shared" si="415"/>
        <v>-163.32540907419869</v>
      </c>
      <c r="K1364" s="164" t="str">
        <f t="shared" si="401"/>
        <v>1+12.3453612274236i</v>
      </c>
      <c r="L1364" s="164" t="str">
        <f t="shared" si="402"/>
        <v>1-4.15646225794512i</v>
      </c>
      <c r="M1364" s="164" t="str">
        <f t="shared" si="419"/>
        <v>52.3130280024852+8.18889896947848i</v>
      </c>
      <c r="N1364" s="164" t="str">
        <f t="shared" si="403"/>
        <v>1+92136.7618434492i</v>
      </c>
      <c r="O1364" s="164" t="str">
        <f t="shared" si="404"/>
        <v>-48012.7470796745+157.090548902697i</v>
      </c>
      <c r="P1364" s="164" t="str">
        <f t="shared" si="420"/>
        <v>-14521827.2391842-4423738886.03918i</v>
      </c>
      <c r="Q1364" s="164" t="str">
        <f t="shared" si="405"/>
        <v>-1.64740621857115E-07+0.0000010302638865454i</v>
      </c>
      <c r="R1364" s="164" t="str">
        <f t="shared" si="406"/>
        <v>280-0.0113059273847498i</v>
      </c>
      <c r="S1364" s="164" t="str">
        <f t="shared" si="407"/>
        <v>-37.3095603696745i</v>
      </c>
      <c r="T1364" s="164" t="str">
        <f t="shared" si="416"/>
        <v>4.8846599281661-36.6584898693686i</v>
      </c>
      <c r="U1364" s="164" t="str">
        <f t="shared" si="408"/>
        <v>-0.00867250326671785+0.0650855694808631i</v>
      </c>
    </row>
    <row r="1365" spans="2:21" x14ac:dyDescent="0.2">
      <c r="B1365" s="164">
        <f t="shared" si="417"/>
        <v>7.6349999999998586</v>
      </c>
      <c r="C1365" s="164">
        <f t="shared" si="418"/>
        <v>43151907.682762489</v>
      </c>
      <c r="D1365" s="164">
        <f t="shared" si="409"/>
        <v>43151.907682762489</v>
      </c>
      <c r="E1365" s="164">
        <f t="shared" si="410"/>
        <v>-119.73744390765454</v>
      </c>
      <c r="F1365" s="164">
        <f t="shared" si="411"/>
        <v>-261.01385388743455</v>
      </c>
      <c r="G1365" s="164">
        <f t="shared" si="412"/>
        <v>-23.752147592842185</v>
      </c>
      <c r="H1365" s="164">
        <f t="shared" si="413"/>
        <v>97.50393993614442</v>
      </c>
      <c r="I1365" s="164">
        <f t="shared" si="414"/>
        <v>-143.48959150049672</v>
      </c>
      <c r="J1365" s="164">
        <f t="shared" si="415"/>
        <v>-163.50991395129012</v>
      </c>
      <c r="K1365" s="164" t="str">
        <f t="shared" si="401"/>
        <v>1+12.4883137730785i</v>
      </c>
      <c r="L1365" s="164" t="str">
        <f t="shared" si="402"/>
        <v>1-4.20459182254399i</v>
      </c>
      <c r="M1365" s="164" t="str">
        <f t="shared" si="419"/>
        <v>53.5082619676493+8.28372195053451i</v>
      </c>
      <c r="N1365" s="164" t="str">
        <f t="shared" si="403"/>
        <v>1+93203.6552628706i</v>
      </c>
      <c r="O1365" s="164" t="str">
        <f t="shared" si="404"/>
        <v>-49131.1309197712+158.909571728378i</v>
      </c>
      <c r="P1365" s="164" t="str">
        <f t="shared" si="420"/>
        <v>-14860084.0722619-4579200830.01175i</v>
      </c>
      <c r="Q1365" s="164" t="str">
        <f t="shared" si="405"/>
        <v>-1.60989190092581E-07+1.01803884772195E-06i</v>
      </c>
      <c r="R1365" s="164" t="str">
        <f t="shared" si="406"/>
        <v>280-0.0111765095041611i</v>
      </c>
      <c r="S1365" s="164" t="str">
        <f t="shared" si="407"/>
        <v>-36.8824813637316i</v>
      </c>
      <c r="T1365" s="164" t="str">
        <f t="shared" si="416"/>
        <v>4.7753689493887-36.2532641200271i</v>
      </c>
      <c r="U1365" s="164" t="str">
        <f t="shared" si="408"/>
        <v>-0.00847846184225667+0.0643661086204134i</v>
      </c>
    </row>
    <row r="1366" spans="2:21" x14ac:dyDescent="0.2">
      <c r="B1366" s="164">
        <f t="shared" si="417"/>
        <v>7.6399999999998585</v>
      </c>
      <c r="C1366" s="164">
        <f t="shared" si="418"/>
        <v>43651583.224002399</v>
      </c>
      <c r="D1366" s="164">
        <f t="shared" si="409"/>
        <v>43651.583224002396</v>
      </c>
      <c r="E1366" s="164">
        <f t="shared" si="410"/>
        <v>-119.84337256083508</v>
      </c>
      <c r="F1366" s="164">
        <f t="shared" si="411"/>
        <v>-261.11152083072716</v>
      </c>
      <c r="G1366" s="164">
        <f t="shared" si="412"/>
        <v>-23.850460239689699</v>
      </c>
      <c r="H1366" s="164">
        <f t="shared" si="413"/>
        <v>97.419006285483164</v>
      </c>
      <c r="I1366" s="164">
        <f t="shared" si="414"/>
        <v>-143.69383280052477</v>
      </c>
      <c r="J1366" s="164">
        <f t="shared" si="415"/>
        <v>-163.69251454524399</v>
      </c>
      <c r="K1366" s="164" t="str">
        <f t="shared" si="401"/>
        <v>1+12.6329216311971i</v>
      </c>
      <c r="L1366" s="164" t="str">
        <f t="shared" si="402"/>
        <v>1-4.25327870123468i</v>
      </c>
      <c r="M1366" s="164" t="str">
        <f t="shared" si="419"/>
        <v>54.7313365083375+8.37964292996242i</v>
      </c>
      <c r="N1366" s="164" t="str">
        <f t="shared" si="403"/>
        <v>1+94282.9027258424i</v>
      </c>
      <c r="O1366" s="164" t="str">
        <f t="shared" si="404"/>
        <v>-50275.5652660228+160.749657845667i</v>
      </c>
      <c r="P1366" s="164" t="str">
        <f t="shared" si="420"/>
        <v>-15206219.9191415-4740126068.71351i</v>
      </c>
      <c r="Q1366" s="164" t="str">
        <f t="shared" si="405"/>
        <v>-1.57323217835778E-07+1.00596840396592E-06i</v>
      </c>
      <c r="R1366" s="164" t="str">
        <f t="shared" si="406"/>
        <v>280-0.0110485730578011i</v>
      </c>
      <c r="S1366" s="164" t="str">
        <f t="shared" si="407"/>
        <v>-36.4602910907437i</v>
      </c>
      <c r="T1366" s="164" t="str">
        <f t="shared" si="416"/>
        <v>4.6684817621738-35.8521990048061i</v>
      </c>
      <c r="U1366" s="164" t="str">
        <f t="shared" si="408"/>
        <v>-0.00828868824615711+0.0636540347866007i</v>
      </c>
    </row>
    <row r="1367" spans="2:21" x14ac:dyDescent="0.2">
      <c r="B1367" s="164">
        <f t="shared" si="417"/>
        <v>7.6449999999998584</v>
      </c>
      <c r="C1367" s="164">
        <f t="shared" si="418"/>
        <v>44157044.735316887</v>
      </c>
      <c r="D1367" s="164">
        <f t="shared" si="409"/>
        <v>44157.044735316886</v>
      </c>
      <c r="E1367" s="164">
        <f t="shared" si="410"/>
        <v>-119.94917259602173</v>
      </c>
      <c r="F1367" s="164">
        <f t="shared" si="411"/>
        <v>-261.20823864503058</v>
      </c>
      <c r="G1367" s="164">
        <f t="shared" si="412"/>
        <v>-23.948810661773138</v>
      </c>
      <c r="H1367" s="164">
        <f t="shared" si="413"/>
        <v>97.335012590650919</v>
      </c>
      <c r="I1367" s="164">
        <f t="shared" si="414"/>
        <v>-143.89798325779486</v>
      </c>
      <c r="J1367" s="164">
        <f t="shared" si="415"/>
        <v>-163.87322605437964</v>
      </c>
      <c r="K1367" s="164" t="str">
        <f t="shared" si="401"/>
        <v>1+12.7792039693944i</v>
      </c>
      <c r="L1367" s="164" t="str">
        <f t="shared" si="402"/>
        <v>1-4.30252934741023i</v>
      </c>
      <c r="M1367" s="164" t="str">
        <f t="shared" si="419"/>
        <v>55.9829001148607+8.47667462198417i</v>
      </c>
      <c r="N1367" s="164" t="str">
        <f t="shared" si="403"/>
        <v>1+95374.6472854467i</v>
      </c>
      <c r="O1367" s="164" t="str">
        <f t="shared" si="404"/>
        <v>-51446.6569126671+162.611051155985i</v>
      </c>
      <c r="P1367" s="164" t="str">
        <f t="shared" si="420"/>
        <v>-15560418.3056305-4906706594.44996i</v>
      </c>
      <c r="Q1367" s="164" t="str">
        <f t="shared" si="405"/>
        <v>-1.53740756797907E-07+9.94050288066967E-07i</v>
      </c>
      <c r="R1367" s="164" t="str">
        <f t="shared" si="406"/>
        <v>280-0.0109221010878326i</v>
      </c>
      <c r="S1367" s="164" t="str">
        <f t="shared" si="407"/>
        <v>-36.0429335898475i</v>
      </c>
      <c r="T1367" s="164" t="str">
        <f t="shared" si="416"/>
        <v>4.56394733549105-35.455262523366i</v>
      </c>
      <c r="U1367" s="164" t="str">
        <f t="shared" si="408"/>
        <v>-0.00810309187502324+0.0629492911642005i</v>
      </c>
    </row>
    <row r="1368" spans="2:21" x14ac:dyDescent="0.2">
      <c r="B1368" s="164">
        <f t="shared" si="417"/>
        <v>7.6499999999998582</v>
      </c>
      <c r="C1368" s="164">
        <f t="shared" si="418"/>
        <v>44668359.215081781</v>
      </c>
      <c r="D1368" s="164">
        <f t="shared" si="409"/>
        <v>44668.359215081779</v>
      </c>
      <c r="E1368" s="164">
        <f t="shared" si="410"/>
        <v>-120.05484667008928</v>
      </c>
      <c r="F1368" s="164">
        <f t="shared" si="411"/>
        <v>-261.30401286725566</v>
      </c>
      <c r="G1368" s="164">
        <f t="shared" si="412"/>
        <v>-24.04719802728048</v>
      </c>
      <c r="H1368" s="164">
        <f t="shared" si="413"/>
        <v>97.251949163960148</v>
      </c>
      <c r="I1368" s="164">
        <f t="shared" si="414"/>
        <v>-144.10204469736976</v>
      </c>
      <c r="J1368" s="164">
        <f t="shared" si="415"/>
        <v>-164.05206370329552</v>
      </c>
      <c r="K1368" s="164" t="str">
        <f t="shared" si="401"/>
        <v>1+12.927180177236i</v>
      </c>
      <c r="L1368" s="164" t="str">
        <f t="shared" si="402"/>
        <v>1-4.35235028919044i</v>
      </c>
      <c r="M1368" s="164" t="str">
        <f t="shared" si="419"/>
        <v>57.26361638281+8.57482988804556i</v>
      </c>
      <c r="N1368" s="164" t="str">
        <f t="shared" si="403"/>
        <v>1+96479.0336512425i</v>
      </c>
      <c r="O1368" s="164" t="str">
        <f t="shared" si="404"/>
        <v>-52645.0267879967+164.493998385i</v>
      </c>
      <c r="P1368" s="164" t="str">
        <f t="shared" si="420"/>
        <v>-15922867.0324018-5079141146.5557i</v>
      </c>
      <c r="Q1368" s="164" t="str">
        <f t="shared" si="405"/>
        <v>-1.50239903173345E-07+9.82282275660071E-07i</v>
      </c>
      <c r="R1368" s="164" t="str">
        <f t="shared" si="406"/>
        <v>280-0.0107970768305328i</v>
      </c>
      <c r="S1368" s="164" t="str">
        <f t="shared" si="407"/>
        <v>-35.6303535407583i</v>
      </c>
      <c r="T1368" s="164" t="str">
        <f t="shared" si="416"/>
        <v>4.46171564013264-35.0624225438196i</v>
      </c>
      <c r="U1368" s="164" t="str">
        <f t="shared" si="408"/>
        <v>-0.00792158390415191+0.0622518207044314i</v>
      </c>
    </row>
    <row r="1369" spans="2:21" x14ac:dyDescent="0.2">
      <c r="B1369" s="164">
        <f t="shared" si="417"/>
        <v>7.6549999999998581</v>
      </c>
      <c r="C1369" s="164">
        <f t="shared" si="418"/>
        <v>45185594.437477536</v>
      </c>
      <c r="D1369" s="164">
        <f t="shared" si="409"/>
        <v>45185.594437477535</v>
      </c>
      <c r="E1369" s="164">
        <f t="shared" si="410"/>
        <v>-120.16039739071844</v>
      </c>
      <c r="F1369" s="164">
        <f t="shared" si="411"/>
        <v>-261.39884913052003</v>
      </c>
      <c r="G1369" s="164">
        <f t="shared" si="412"/>
        <v>-24.145621522101376</v>
      </c>
      <c r="H1369" s="164">
        <f t="shared" si="413"/>
        <v>97.169806393527551</v>
      </c>
      <c r="I1369" s="164">
        <f t="shared" si="414"/>
        <v>-144.30601891281981</v>
      </c>
      <c r="J1369" s="164">
        <f t="shared" si="415"/>
        <v>-164.22904273699248</v>
      </c>
      <c r="K1369" s="164" t="str">
        <f t="shared" si="401"/>
        <v>1+13.0768698688077i</v>
      </c>
      <c r="L1369" s="164" t="str">
        <f t="shared" si="402"/>
        <v>1-4.40274813028717i</v>
      </c>
      <c r="M1369" s="164" t="str">
        <f t="shared" si="419"/>
        <v>58.5741643649017+8.67412173852053i</v>
      </c>
      <c r="N1369" s="164" t="str">
        <f t="shared" si="403"/>
        <v>1+97596.2082084463i</v>
      </c>
      <c r="O1369" s="164" t="str">
        <f t="shared" si="404"/>
        <v>-53871.3102835815+166.398749115327i</v>
      </c>
      <c r="P1369" s="164" t="str">
        <f t="shared" si="420"/>
        <v>-16293758.2745681-5257635448.49949i</v>
      </c>
      <c r="Q1369" s="164" t="str">
        <f t="shared" si="405"/>
        <v>-1.46818796621017E-07+9.70662184161557E-07i</v>
      </c>
      <c r="R1369" s="164" t="str">
        <f t="shared" si="406"/>
        <v>280-0.010673483714072i</v>
      </c>
      <c r="S1369" s="164" t="str">
        <f t="shared" si="407"/>
        <v>-35.2224962564374i</v>
      </c>
      <c r="T1369" s="164" t="str">
        <f t="shared" si="416"/>
        <v>4.36173763270444-34.6736468193835i</v>
      </c>
      <c r="U1369" s="164" t="str">
        <f t="shared" si="408"/>
        <v>-0.00774407725910968+0.0615615661545188i</v>
      </c>
    </row>
    <row r="1370" spans="2:21" x14ac:dyDescent="0.2">
      <c r="B1370" s="164">
        <f t="shared" si="417"/>
        <v>7.659999999999858</v>
      </c>
      <c r="C1370" s="164">
        <f t="shared" si="418"/>
        <v>45708818.961472631</v>
      </c>
      <c r="D1370" s="164">
        <f t="shared" si="409"/>
        <v>45708.818961472629</v>
      </c>
      <c r="E1370" s="164">
        <f t="shared" si="410"/>
        <v>-120.26582731706377</v>
      </c>
      <c r="F1370" s="164">
        <f t="shared" si="411"/>
        <v>-261.49275315871967</v>
      </c>
      <c r="G1370" s="164">
        <f t="shared" si="412"/>
        <v>-24.244080349477915</v>
      </c>
      <c r="H1370" s="164">
        <f t="shared" si="413"/>
        <v>97.088574743527005</v>
      </c>
      <c r="I1370" s="164">
        <f t="shared" si="414"/>
        <v>-144.50990766654169</v>
      </c>
      <c r="J1370" s="164">
        <f t="shared" si="415"/>
        <v>-164.40417841519266</v>
      </c>
      <c r="K1370" s="164" t="str">
        <f t="shared" si="401"/>
        <v>1+13.2282928853162i</v>
      </c>
      <c r="L1370" s="164" t="str">
        <f t="shared" si="402"/>
        <v>1-4.45372955087969i</v>
      </c>
      <c r="M1370" s="164" t="str">
        <f t="shared" si="419"/>
        <v>59.9152389310243+8.77456333443651i</v>
      </c>
      <c r="N1370" s="164" t="str">
        <f t="shared" si="403"/>
        <v>1+98726.3190373355i</v>
      </c>
      <c r="O1370" s="164" t="str">
        <f t="shared" si="404"/>
        <v>-55126.1575911634+168.325555819612i</v>
      </c>
      <c r="P1370" s="164" t="str">
        <f t="shared" si="420"/>
        <v>-16673288.683575-5442402453.32208i</v>
      </c>
      <c r="Q1370" s="164" t="str">
        <f t="shared" si="405"/>
        <v>-1.43475619269249E-07+9.59187871736838E-07i</v>
      </c>
      <c r="R1370" s="164" t="str">
        <f t="shared" si="406"/>
        <v>280-0.0105513053563163i</v>
      </c>
      <c r="S1370" s="164" t="str">
        <f t="shared" si="407"/>
        <v>-34.8193076758436i</v>
      </c>
      <c r="T1370" s="164" t="str">
        <f t="shared" si="416"/>
        <v>4.26396523970105-34.2889030044167i</v>
      </c>
      <c r="U1370" s="164" t="str">
        <f t="shared" si="408"/>
        <v>-0.00757048658745875+0.0608784700861704i</v>
      </c>
    </row>
    <row r="1371" spans="2:21" x14ac:dyDescent="0.2">
      <c r="B1371" s="164">
        <f t="shared" si="417"/>
        <v>7.6649999999998579</v>
      </c>
      <c r="C1371" s="164">
        <f t="shared" si="418"/>
        <v>46238102.139910981</v>
      </c>
      <c r="D1371" s="164">
        <f t="shared" si="409"/>
        <v>46238.102139910981</v>
      </c>
      <c r="E1371" s="164">
        <f t="shared" si="410"/>
        <v>-120.37113896042413</v>
      </c>
      <c r="F1371" s="164">
        <f t="shared" si="411"/>
        <v>-261.58573076125629</v>
      </c>
      <c r="G1371" s="164">
        <f t="shared" si="412"/>
        <v>-24.342573729660696</v>
      </c>
      <c r="H1371" s="164">
        <f t="shared" si="413"/>
        <v>97.008244754405055</v>
      </c>
      <c r="I1371" s="164">
        <f t="shared" si="414"/>
        <v>-144.71371269008483</v>
      </c>
      <c r="J1371" s="164">
        <f t="shared" si="415"/>
        <v>-164.57748600685125</v>
      </c>
      <c r="K1371" s="164" t="str">
        <f t="shared" si="401"/>
        <v>1+13.3814692977183i</v>
      </c>
      <c r="L1371" s="164" t="str">
        <f t="shared" si="402"/>
        <v>1-4.50530130850006i</v>
      </c>
      <c r="M1371" s="164" t="str">
        <f t="shared" si="419"/>
        <v>61.2875511366636+8.87616798921824i</v>
      </c>
      <c r="N1371" s="164" t="str">
        <f t="shared" si="403"/>
        <v>1+99869.5159328765i</v>
      </c>
      <c r="O1371" s="164" t="str">
        <f t="shared" si="404"/>
        <v>-56410.2340473945+170.274673893997i</v>
      </c>
      <c r="P1371" s="164" t="str">
        <f t="shared" si="420"/>
        <v>-17061659.4914693-5633662597.69888i</v>
      </c>
      <c r="Q1371" s="164" t="str">
        <f t="shared" si="405"/>
        <v>-1.40208594743498E-07+9.47857236298667E-07i</v>
      </c>
      <c r="R1371" s="164" t="str">
        <f t="shared" si="406"/>
        <v>280-0.0104305255626568i</v>
      </c>
      <c r="S1371" s="164" t="str">
        <f t="shared" si="407"/>
        <v>-34.4207343567673i</v>
      </c>
      <c r="T1371" s="164" t="str">
        <f t="shared" si="416"/>
        <v>4.16835134167405-33.9081586698649i</v>
      </c>
      <c r="U1371" s="164" t="str">
        <f t="shared" si="408"/>
        <v>-0.00740072823064841+0.0602024749229975i</v>
      </c>
    </row>
    <row r="1372" spans="2:21" x14ac:dyDescent="0.2">
      <c r="B1372" s="164">
        <f t="shared" si="417"/>
        <v>7.6699999999998578</v>
      </c>
      <c r="C1372" s="164">
        <f t="shared" si="418"/>
        <v>46773514.128704593</v>
      </c>
      <c r="D1372" s="164">
        <f t="shared" si="409"/>
        <v>46773.514128704592</v>
      </c>
      <c r="E1372" s="164">
        <f t="shared" si="410"/>
        <v>-120.47633478491385</v>
      </c>
      <c r="F1372" s="164">
        <f t="shared" si="411"/>
        <v>-261.67778782791652</v>
      </c>
      <c r="G1372" s="164">
        <f t="shared" si="412"/>
        <v>-24.441100899570756</v>
      </c>
      <c r="H1372" s="164">
        <f t="shared" si="413"/>
        <v>96.928807043060743</v>
      </c>
      <c r="I1372" s="164">
        <f t="shared" si="414"/>
        <v>-144.91743568448459</v>
      </c>
      <c r="J1372" s="164">
        <f t="shared" si="415"/>
        <v>-164.74898078485577</v>
      </c>
      <c r="K1372" s="164" t="str">
        <f t="shared" si="401"/>
        <v>1+13.5364194093815i</v>
      </c>
      <c r="L1372" s="164" t="str">
        <f t="shared" si="402"/>
        <v>1-4.55747023892889i</v>
      </c>
      <c r="M1372" s="164" t="str">
        <f t="shared" si="419"/>
        <v>62.6918285999156+8.97894917045261i</v>
      </c>
      <c r="N1372" s="164" t="str">
        <f t="shared" si="403"/>
        <v>1+101025.950424579i</v>
      </c>
      <c r="O1372" s="164" t="str">
        <f t="shared" si="404"/>
        <v>-57724.2204866083+172.246361691972i</v>
      </c>
      <c r="P1372" s="164" t="str">
        <f t="shared" si="420"/>
        <v>-17459076.6175939-5831644064.9312i</v>
      </c>
      <c r="Q1372" s="164" t="str">
        <f t="shared" si="405"/>
        <v>-1.37015987216494E-07+9.36668214535098E-07i</v>
      </c>
      <c r="R1372" s="164" t="str">
        <f t="shared" si="406"/>
        <v>280-0.0103111283238627i</v>
      </c>
      <c r="S1372" s="164" t="str">
        <f t="shared" si="407"/>
        <v>-34.0267234687469i</v>
      </c>
      <c r="T1372" s="164" t="str">
        <f t="shared" si="416"/>
        <v>4.07484975750174-33.5313813181256i</v>
      </c>
      <c r="U1372" s="164" t="str">
        <f t="shared" si="408"/>
        <v>-0.00723472019608661+0.0595335229669068i</v>
      </c>
    </row>
    <row r="1373" spans="2:21" x14ac:dyDescent="0.2">
      <c r="B1373" s="164">
        <f t="shared" si="417"/>
        <v>7.6749999999998577</v>
      </c>
      <c r="C1373" s="164">
        <f t="shared" si="418"/>
        <v>47315125.896132641</v>
      </c>
      <c r="D1373" s="164">
        <f t="shared" si="409"/>
        <v>47315.125896132638</v>
      </c>
      <c r="E1373" s="164">
        <f t="shared" si="410"/>
        <v>-120.58141720813458</v>
      </c>
      <c r="F1373" s="164">
        <f t="shared" si="411"/>
        <v>-261.76893032390279</v>
      </c>
      <c r="G1373" s="164">
        <f t="shared" si="412"/>
        <v>-24.539661112467151</v>
      </c>
      <c r="H1373" s="164">
        <f t="shared" si="413"/>
        <v>96.850252302991095</v>
      </c>
      <c r="I1373" s="164">
        <f t="shared" si="414"/>
        <v>-145.12107832060173</v>
      </c>
      <c r="J1373" s="164">
        <f t="shared" si="415"/>
        <v>-164.9186780209117</v>
      </c>
      <c r="K1373" s="164" t="str">
        <f t="shared" si="401"/>
        <v>1+13.6931637587752i</v>
      </c>
      <c r="L1373" s="164" t="str">
        <f t="shared" si="402"/>
        <v>1-4.61024325710142i</v>
      </c>
      <c r="M1373" s="164" t="str">
        <f t="shared" si="419"/>
        <v>64.1288158872789+9.08292050167378i</v>
      </c>
      <c r="N1373" s="164" t="str">
        <f t="shared" si="403"/>
        <v>1+102195.775796584i</v>
      </c>
      <c r="O1373" s="164" t="str">
        <f t="shared" si="404"/>
        <v>-59068.8136018077+174.240880558618i</v>
      </c>
      <c r="P1373" s="164" t="str">
        <f t="shared" si="420"/>
        <v>-17865750.7777697-6036583057.17967i</v>
      </c>
      <c r="Q1373" s="164" t="str">
        <f t="shared" si="405"/>
        <v>-1.33896100480215E-07+9.25618780966082E-07i</v>
      </c>
      <c r="R1373" s="164" t="str">
        <f t="shared" si="406"/>
        <v>280-0.0101930978139593i</v>
      </c>
      <c r="S1373" s="164" t="str">
        <f t="shared" si="407"/>
        <v>-33.6372227860656i</v>
      </c>
      <c r="T1373" s="164" t="str">
        <f t="shared" si="416"/>
        <v>3.98341522876841-33.1585383973494i</v>
      </c>
      <c r="U1373" s="164" t="str">
        <f t="shared" si="408"/>
        <v>-0.00707238212940603+0.0588715564234922i</v>
      </c>
    </row>
    <row r="1374" spans="2:21" x14ac:dyDescent="0.2">
      <c r="B1374" s="164">
        <f t="shared" si="417"/>
        <v>7.6799999999998576</v>
      </c>
      <c r="C1374" s="164">
        <f t="shared" si="418"/>
        <v>47863009.232248247</v>
      </c>
      <c r="D1374" s="164">
        <f t="shared" si="409"/>
        <v>47863.009232248245</v>
      </c>
      <c r="E1374" s="164">
        <f t="shared" si="410"/>
        <v>-120.68638860184605</v>
      </c>
      <c r="F1374" s="164">
        <f t="shared" si="411"/>
        <v>-261.85916428501025</v>
      </c>
      <c r="G1374" s="164">
        <f t="shared" si="412"/>
        <v>-24.638253637619858</v>
      </c>
      <c r="H1374" s="164">
        <f t="shared" si="413"/>
        <v>96.772571304403741</v>
      </c>
      <c r="I1374" s="164">
        <f t="shared" si="414"/>
        <v>-145.3246422394659</v>
      </c>
      <c r="J1374" s="164">
        <f t="shared" si="415"/>
        <v>-165.0865929806065</v>
      </c>
      <c r="K1374" s="164" t="str">
        <f t="shared" si="401"/>
        <v>1+13.8517231221932i</v>
      </c>
      <c r="L1374" s="164" t="str">
        <f t="shared" si="402"/>
        <v>1-4.66362735802403i</v>
      </c>
      <c r="M1374" s="164" t="str">
        <f t="shared" si="419"/>
        <v>65.5992749084342+9.18809576416917i</v>
      </c>
      <c r="N1374" s="164" t="str">
        <f t="shared" si="403"/>
        <v>1+103379.147107975i</v>
      </c>
      <c r="O1374" s="164" t="str">
        <f t="shared" si="404"/>
        <v>-60444.7263140599+176.258494865251i</v>
      </c>
      <c r="P1374" s="164" t="str">
        <f t="shared" si="420"/>
        <v>-18281897.5960191-6248724077.26399i</v>
      </c>
      <c r="Q1374" s="164" t="str">
        <f t="shared" si="405"/>
        <v>-1.30847277039245E-07+9.14706947027956E-07i</v>
      </c>
      <c r="R1374" s="164" t="str">
        <f t="shared" si="406"/>
        <v>280-0.0100764183881303i</v>
      </c>
      <c r="S1374" s="164" t="str">
        <f t="shared" si="407"/>
        <v>-33.25218068083i</v>
      </c>
      <c r="T1374" s="164" t="str">
        <f t="shared" si="416"/>
        <v>3.8940034042607-32.7895973151952i</v>
      </c>
      <c r="U1374" s="164" t="str">
        <f t="shared" si="408"/>
        <v>-0.00691363528693803+0.058216517426456i</v>
      </c>
    </row>
    <row r="1375" spans="2:21" x14ac:dyDescent="0.2">
      <c r="B1375" s="164">
        <f t="shared" si="417"/>
        <v>7.6849999999998575</v>
      </c>
      <c r="C1375" s="164">
        <f t="shared" si="418"/>
        <v>48417236.758394167</v>
      </c>
      <c r="D1375" s="164">
        <f t="shared" si="409"/>
        <v>48417.236758394167</v>
      </c>
      <c r="E1375" s="164">
        <f t="shared" si="410"/>
        <v>-120.79125129263849</v>
      </c>
      <c r="F1375" s="164">
        <f t="shared" si="411"/>
        <v>-261.94849581295023</v>
      </c>
      <c r="G1375" s="164">
        <f t="shared" si="412"/>
        <v>-24.736877759988303</v>
      </c>
      <c r="H1375" s="164">
        <f t="shared" si="413"/>
        <v>96.695754894297266</v>
      </c>
      <c r="I1375" s="164">
        <f t="shared" si="414"/>
        <v>-145.52812905262681</v>
      </c>
      <c r="J1375" s="164">
        <f t="shared" si="415"/>
        <v>-165.25274091865296</v>
      </c>
      <c r="K1375" s="164" t="str">
        <f t="shared" si="401"/>
        <v>1+14.0121185165074i</v>
      </c>
      <c r="L1375" s="164" t="str">
        <f t="shared" si="402"/>
        <v>1-4.71762961770148i</v>
      </c>
      <c r="M1375" s="164" t="str">
        <f t="shared" si="419"/>
        <v>67.1039853202186+9.29448889880592i</v>
      </c>
      <c r="N1375" s="164" t="str">
        <f t="shared" si="403"/>
        <v>1+104576.221213339i</v>
      </c>
      <c r="O1375" s="164" t="str">
        <f t="shared" si="404"/>
        <v>-61852.6881504979+178.299472044462i</v>
      </c>
      <c r="P1375" s="164" t="str">
        <f t="shared" si="420"/>
        <v>-18707737.7188937-6468320220.36667i</v>
      </c>
      <c r="Q1375" s="164" t="str">
        <f t="shared" si="405"/>
        <v>-1.27867897224948E-07+9.0393076018454E-07i</v>
      </c>
      <c r="R1375" s="164" t="str">
        <f t="shared" si="406"/>
        <v>280-0.00996107458064426i</v>
      </c>
      <c r="S1375" s="164" t="str">
        <f t="shared" si="407"/>
        <v>-32.8715461161261i</v>
      </c>
      <c r="T1375" s="164" t="str">
        <f t="shared" si="416"/>
        <v>3.80657082458741-32.4245254520525i</v>
      </c>
      <c r="U1375" s="164" t="str">
        <f t="shared" si="408"/>
        <v>-0.00675840250840582+0.0575683480610851i</v>
      </c>
    </row>
    <row r="1376" spans="2:21" x14ac:dyDescent="0.2">
      <c r="B1376" s="164">
        <f t="shared" si="417"/>
        <v>7.6899999999998574</v>
      </c>
      <c r="C1376" s="164">
        <f t="shared" si="418"/>
        <v>48977881.936828665</v>
      </c>
      <c r="D1376" s="164">
        <f t="shared" si="409"/>
        <v>48977.881936828664</v>
      </c>
      <c r="E1376" s="164">
        <f t="shared" si="410"/>
        <v>-120.89600756260145</v>
      </c>
      <c r="F1376" s="164">
        <f t="shared" si="411"/>
        <v>-262.0369310708154</v>
      </c>
      <c r="G1376" s="164">
        <f t="shared" si="412"/>
        <v>-24.835532779905432</v>
      </c>
      <c r="H1376" s="164">
        <f t="shared" si="413"/>
        <v>96.61979399651139</v>
      </c>
      <c r="I1376" s="164">
        <f t="shared" si="414"/>
        <v>-145.73154034250689</v>
      </c>
      <c r="J1376" s="164">
        <f t="shared" si="415"/>
        <v>-165.41713707430401</v>
      </c>
      <c r="K1376" s="164" t="str">
        <f t="shared" si="401"/>
        <v>1+14.1743712019536i</v>
      </c>
      <c r="L1376" s="164" t="str">
        <f t="shared" si="402"/>
        <v>1-4.7722571940748i</v>
      </c>
      <c r="M1376" s="164" t="str">
        <f t="shared" si="419"/>
        <v>68.6437449400097+9.4021140078788i</v>
      </c>
      <c r="N1376" s="164" t="str">
        <f t="shared" si="403"/>
        <v>1+105787.156783552i</v>
      </c>
      <c r="O1376" s="164" t="str">
        <f t="shared" si="404"/>
        <v>-63293.4456311239+180.364082625564i</v>
      </c>
      <c r="P1376" s="164" t="str">
        <f t="shared" si="420"/>
        <v>-19143496.9324632-6695633475.98685i</v>
      </c>
      <c r="Q1376" s="164" t="str">
        <f t="shared" si="405"/>
        <v>-1.24956378330045E-07+8.93288303064515E-07i</v>
      </c>
      <c r="R1376" s="164" t="str">
        <f t="shared" si="406"/>
        <v>280-0.00984705110280451i</v>
      </c>
      <c r="S1376" s="164" t="str">
        <f t="shared" si="407"/>
        <v>-32.4952686392548i</v>
      </c>
      <c r="T1376" s="164" t="str">
        <f t="shared" si="416"/>
        <v>3.72107490692949-32.0632901737468i</v>
      </c>
      <c r="U1376" s="164" t="str">
        <f t="shared" si="408"/>
        <v>-0.00660660818984868+0.0569269903868087i</v>
      </c>
    </row>
    <row r="1377" spans="2:21" x14ac:dyDescent="0.2">
      <c r="B1377" s="164">
        <f t="shared" si="417"/>
        <v>7.6949999999998573</v>
      </c>
      <c r="C1377" s="164">
        <f t="shared" si="418"/>
        <v>49545019.08046288</v>
      </c>
      <c r="D1377" s="164">
        <f t="shared" si="409"/>
        <v>49545.01908046288</v>
      </c>
      <c r="E1377" s="164">
        <f t="shared" si="410"/>
        <v>-121.00065964999288</v>
      </c>
      <c r="F1377" s="164">
        <f t="shared" si="411"/>
        <v>-262.12447627868528</v>
      </c>
      <c r="G1377" s="164">
        <f t="shared" si="412"/>
        <v>-24.93421801276731</v>
      </c>
      <c r="H1377" s="164">
        <f t="shared" si="413"/>
        <v>96.544679611747597</v>
      </c>
      <c r="I1377" s="164">
        <f t="shared" si="414"/>
        <v>-145.93487766276019</v>
      </c>
      <c r="J1377" s="164">
        <f t="shared" si="415"/>
        <v>-165.57979666693768</v>
      </c>
      <c r="K1377" s="164" t="str">
        <f t="shared" si="401"/>
        <v>1+14.3385026849495i</v>
      </c>
      <c r="L1377" s="164" t="str">
        <f t="shared" si="402"/>
        <v>1-4.82751732797006i</v>
      </c>
      <c r="M1377" s="164" t="str">
        <f t="shared" si="419"/>
        <v>70.2193701687389+9.51098535697944i</v>
      </c>
      <c r="N1377" s="164" t="str">
        <f t="shared" si="403"/>
        <v>1+107012.114326812i</v>
      </c>
      <c r="O1377" s="164" t="str">
        <f t="shared" si="404"/>
        <v>-64767.7626646243+182.452600270456i</v>
      </c>
      <c r="P1377" s="164" t="str">
        <f t="shared" si="420"/>
        <v>-19589406.2820308-6930935040.506i</v>
      </c>
      <c r="Q1377" s="164" t="str">
        <f t="shared" si="405"/>
        <v>-1.22111173763075E-07+8.82777692623785E-07i</v>
      </c>
      <c r="R1377" s="164" t="str">
        <f t="shared" si="406"/>
        <v>280-0.00973433284092239i</v>
      </c>
      <c r="S1377" s="164" t="str">
        <f t="shared" si="407"/>
        <v>-32.1232983750439i</v>
      </c>
      <c r="T1377" s="164" t="str">
        <f t="shared" si="416"/>
        <v>3.63747392992581-31.7058588437425i</v>
      </c>
      <c r="U1377" s="164" t="str">
        <f t="shared" si="408"/>
        <v>-0.00645817825678731+0.0562923864588637i</v>
      </c>
    </row>
    <row r="1378" spans="2:21" x14ac:dyDescent="0.2">
      <c r="B1378" s="164">
        <f t="shared" si="417"/>
        <v>7.6999999999998572</v>
      </c>
      <c r="C1378" s="164">
        <f t="shared" si="418"/>
        <v>50118723.362710901</v>
      </c>
      <c r="D1378" s="164">
        <f t="shared" si="409"/>
        <v>50118.723362710902</v>
      </c>
      <c r="E1378" s="164">
        <f t="shared" si="410"/>
        <v>-121.10520974990551</v>
      </c>
      <c r="F1378" s="164">
        <f t="shared" si="411"/>
        <v>-262.21113770936881</v>
      </c>
      <c r="G1378" s="164">
        <f t="shared" si="412"/>
        <v>-25.032932788727706</v>
      </c>
      <c r="H1378" s="164">
        <f t="shared" si="413"/>
        <v>96.470402817561677</v>
      </c>
      <c r="I1378" s="164">
        <f t="shared" si="414"/>
        <v>-146.13814253863322</v>
      </c>
      <c r="J1378" s="164">
        <f t="shared" si="415"/>
        <v>-165.74073489180714</v>
      </c>
      <c r="K1378" s="164" t="str">
        <f t="shared" si="401"/>
        <v>1+14.5045347209453i</v>
      </c>
      <c r="L1378" s="164" t="str">
        <f t="shared" si="402"/>
        <v>1-4.88341734405815i</v>
      </c>
      <c r="M1378" s="164" t="str">
        <f t="shared" si="419"/>
        <v>71.8316964237579+9.62111737688715i</v>
      </c>
      <c r="N1378" s="164" t="str">
        <f t="shared" si="403"/>
        <v>1+108251.256209914i</v>
      </c>
      <c r="O1378" s="164" t="str">
        <f t="shared" si="404"/>
        <v>-66276.4209534052+184.565301809887i</v>
      </c>
      <c r="P1378" s="164" t="str">
        <f t="shared" si="420"/>
        <v>-20045702.1946356-7174505640.73788i</v>
      </c>
      <c r="Q1378" s="164" t="str">
        <f t="shared" si="405"/>
        <v>-1.19330772222287E-07+8.72397079332263E-07i</v>
      </c>
      <c r="R1378" s="164" t="str">
        <f t="shared" si="406"/>
        <v>280-0.00962290485431447i</v>
      </c>
      <c r="S1378" s="164" t="str">
        <f t="shared" si="407"/>
        <v>-31.7555860192379i</v>
      </c>
      <c r="T1378" s="164" t="str">
        <f t="shared" si="416"/>
        <v>3.55572701870044-31.3521988348591i</v>
      </c>
      <c r="U1378" s="164" t="str">
        <f t="shared" si="408"/>
        <v>-0.00631304013764044+0.0556644783490969i</v>
      </c>
    </row>
    <row r="1379" spans="2:21" x14ac:dyDescent="0.2">
      <c r="B1379" s="164">
        <f t="shared" si="417"/>
        <v>7.7049999999998571</v>
      </c>
      <c r="C1379" s="164">
        <f t="shared" si="418"/>
        <v>50699070.827453919</v>
      </c>
      <c r="D1379" s="164">
        <f t="shared" si="409"/>
        <v>50699.070827453921</v>
      </c>
      <c r="E1379" s="164">
        <f t="shared" si="410"/>
        <v>-121.20966001493109</v>
      </c>
      <c r="F1379" s="164">
        <f t="shared" si="411"/>
        <v>-262.29692168428147</v>
      </c>
      <c r="G1379" s="164">
        <f t="shared" si="412"/>
        <v>-25.131676452398459</v>
      </c>
      <c r="H1379" s="164">
        <f t="shared" si="413"/>
        <v>96.396954768329095</v>
      </c>
      <c r="I1379" s="164">
        <f t="shared" si="414"/>
        <v>-146.34133646732954</v>
      </c>
      <c r="J1379" s="164">
        <f t="shared" si="415"/>
        <v>-165.89996691595238</v>
      </c>
      <c r="K1379" s="164" t="str">
        <f t="shared" si="401"/>
        <v>1+14.6724893173076i</v>
      </c>
      <c r="L1379" s="164" t="str">
        <f t="shared" si="402"/>
        <v>1-4.93996465182567i</v>
      </c>
      <c r="M1379" s="164" t="str">
        <f t="shared" si="419"/>
        <v>73.4815785817893+9.73252466548193i</v>
      </c>
      <c r="N1379" s="164" t="str">
        <f t="shared" si="403"/>
        <v>1+109504.746679773i</v>
      </c>
      <c r="O1379" s="164" t="str">
        <f t="shared" si="404"/>
        <v>-67820.2204080611+186.702467280159i</v>
      </c>
      <c r="P1379" s="164" t="str">
        <f t="shared" si="420"/>
        <v>-20512626.6044105-7426635868.84863i</v>
      </c>
      <c r="Q1379" s="164" t="str">
        <f t="shared" si="405"/>
        <v>-1.16613696888527E-07+8.62144646384215E-07i</v>
      </c>
      <c r="R1379" s="164" t="str">
        <f t="shared" si="406"/>
        <v>280-0.0095127523733219i</v>
      </c>
      <c r="S1379" s="164" t="str">
        <f t="shared" si="407"/>
        <v>-31.3920828319622i</v>
      </c>
      <c r="T1379" s="164" t="str">
        <f t="shared" si="416"/>
        <v>3.4757941300359-31.002277540513i</v>
      </c>
      <c r="U1379" s="164" t="str">
        <f t="shared" si="408"/>
        <v>-0.00617112273740053+0.0550432081659236i</v>
      </c>
    </row>
    <row r="1380" spans="2:21" x14ac:dyDescent="0.2">
      <c r="B1380" s="164">
        <f t="shared" si="417"/>
        <v>7.709999999999857</v>
      </c>
      <c r="C1380" s="164">
        <f t="shared" si="418"/>
        <v>51286138.399119772</v>
      </c>
      <c r="D1380" s="164">
        <f t="shared" si="409"/>
        <v>51286.138399119773</v>
      </c>
      <c r="E1380" s="164">
        <f t="shared" si="410"/>
        <v>-121.31401255582179</v>
      </c>
      <c r="F1380" s="164">
        <f t="shared" si="411"/>
        <v>-262.3818345694541</v>
      </c>
      <c r="G1380" s="164">
        <f t="shared" si="412"/>
        <v>-25.230448362554778</v>
      </c>
      <c r="H1380" s="164">
        <f t="shared" si="413"/>
        <v>96.324326695184524</v>
      </c>
      <c r="I1380" s="164">
        <f t="shared" si="414"/>
        <v>-146.54446091837656</v>
      </c>
      <c r="J1380" s="164">
        <f t="shared" si="415"/>
        <v>-166.05750787426956</v>
      </c>
      <c r="K1380" s="164" t="str">
        <f t="shared" si="401"/>
        <v>1+14.8423887362362i</v>
      </c>
      <c r="L1380" s="164" t="str">
        <f t="shared" si="402"/>
        <v>1-4.997166746557i</v>
      </c>
      <c r="M1380" s="164" t="str">
        <f t="shared" si="419"/>
        <v>75.1698914321917+9.8452219896792i</v>
      </c>
      <c r="N1380" s="164" t="str">
        <f t="shared" si="403"/>
        <v>1+110772.751885194i</v>
      </c>
      <c r="O1380" s="164" t="str">
        <f t="shared" si="404"/>
        <v>-69399.9795714976+188.86437996024i</v>
      </c>
      <c r="P1380" s="164" t="str">
        <f t="shared" si="420"/>
        <v>-20990427.0808582-7687626529.04666i</v>
      </c>
      <c r="Q1380" s="164" t="str">
        <f t="shared" si="405"/>
        <v>-1.13958504636666E-07+8.5201860893144E-07i</v>
      </c>
      <c r="R1380" s="164" t="str">
        <f t="shared" si="406"/>
        <v>280-0.00940386079735252i</v>
      </c>
      <c r="S1380" s="164" t="str">
        <f t="shared" si="407"/>
        <v>-31.0327406312632i</v>
      </c>
      <c r="T1380" s="164" t="str">
        <f t="shared" si="416"/>
        <v>3.39763603769738-30.6560623855002i</v>
      </c>
      <c r="U1380" s="164" t="str">
        <f t="shared" si="408"/>
        <v>-0.00603235641157757+0.0544285180734727i</v>
      </c>
    </row>
    <row r="1381" spans="2:21" x14ac:dyDescent="0.2">
      <c r="B1381" s="164">
        <f t="shared" si="417"/>
        <v>7.7149999999998569</v>
      </c>
      <c r="C1381" s="164">
        <f t="shared" si="418"/>
        <v>51880003.892879017</v>
      </c>
      <c r="D1381" s="164">
        <f t="shared" si="409"/>
        <v>51880.003892879016</v>
      </c>
      <c r="E1381" s="164">
        <f t="shared" si="410"/>
        <v>-121.41826944214804</v>
      </c>
      <c r="F1381" s="164">
        <f t="shared" si="411"/>
        <v>-262.46588277167177</v>
      </c>
      <c r="G1381" s="164">
        <f t="shared" si="412"/>
        <v>-25.329247891845817</v>
      </c>
      <c r="H1381" s="164">
        <f t="shared" si="413"/>
        <v>96.252509905936165</v>
      </c>
      <c r="I1381" s="164">
        <f t="shared" si="414"/>
        <v>-146.74751733399387</v>
      </c>
      <c r="J1381" s="164">
        <f t="shared" si="415"/>
        <v>-166.21337286573561</v>
      </c>
      <c r="K1381" s="164" t="str">
        <f t="shared" si="401"/>
        <v>1+15.014255497715i</v>
      </c>
      <c r="L1381" s="164" t="str">
        <f t="shared" si="402"/>
        <v>1-5.05503121032783i</v>
      </c>
      <c r="M1381" s="164" t="str">
        <f t="shared" si="419"/>
        <v>76.8975301407855+9.95922428738717i</v>
      </c>
      <c r="N1381" s="164" t="str">
        <f t="shared" si="403"/>
        <v>1+112055.439898891i</v>
      </c>
      <c r="O1381" s="164" t="str">
        <f t="shared" si="404"/>
        <v>-71016.5360529326+191.051326409313i</v>
      </c>
      <c r="P1381" s="164" t="str">
        <f t="shared" si="420"/>
        <v>-21479356.9601151-7957788996.45549i</v>
      </c>
      <c r="Q1381" s="164" t="str">
        <f t="shared" si="405"/>
        <v>-1.11363785265138E-07+8.42017213338593E-07i</v>
      </c>
      <c r="R1381" s="164" t="str">
        <f t="shared" si="406"/>
        <v>280-0.0092962156929459i</v>
      </c>
      <c r="S1381" s="164" t="str">
        <f t="shared" si="407"/>
        <v>-30.6775117867215i</v>
      </c>
      <c r="T1381" s="164" t="str">
        <f t="shared" si="416"/>
        <v>3.32121431791166-30.3135208363336i</v>
      </c>
      <c r="U1381" s="164" t="str">
        <f t="shared" si="408"/>
        <v>-0.00589667294041755+0.0538203503099393i</v>
      </c>
    </row>
    <row r="1382" spans="2:21" x14ac:dyDescent="0.2">
      <c r="B1382" s="164">
        <f t="shared" si="417"/>
        <v>7.7199999999998568</v>
      </c>
      <c r="C1382" s="164">
        <f t="shared" si="418"/>
        <v>52480746.024959967</v>
      </c>
      <c r="D1382" s="164">
        <f t="shared" si="409"/>
        <v>52480.746024959968</v>
      </c>
      <c r="E1382" s="164">
        <f t="shared" si="410"/>
        <v>-121.52243270295415</v>
      </c>
      <c r="F1382" s="164">
        <f t="shared" si="411"/>
        <v>-262.54907273473759</v>
      </c>
      <c r="G1382" s="164">
        <f t="shared" si="412"/>
        <v>-25.42807442651079</v>
      </c>
      <c r="H1382" s="164">
        <f t="shared" si="413"/>
        <v>96.181495784956795</v>
      </c>
      <c r="I1382" s="164">
        <f t="shared" si="414"/>
        <v>-146.95050712946494</v>
      </c>
      <c r="J1382" s="164">
        <f t="shared" si="415"/>
        <v>-166.36757694978081</v>
      </c>
      <c r="K1382" s="164" t="str">
        <f t="shared" ref="K1382:K1438" si="421">COMPLEX(1,2*PI()*C1382*esr*Cout)</f>
        <v>1+15.1881123824972i</v>
      </c>
      <c r="L1382" s="164" t="str">
        <f t="shared" ref="L1382:L1438" si="422">COMPLEX(1,-2*PI()*C1382*(1-Dmax)^2*Lout*10^-6/Req)</f>
        <v>1-5.11356571301018i</v>
      </c>
      <c r="M1382" s="164" t="str">
        <f t="shared" si="419"/>
        <v>78.665410724483+10.074546669487i</v>
      </c>
      <c r="N1382" s="164" t="str">
        <f t="shared" ref="N1382:N1438" si="423">COMPLEX(1,2*PI()*C1382*(Rd+Rs+esr)*Req*Cout/(Req+Rd+Rs))</f>
        <v>1+113352.980739773i</v>
      </c>
      <c r="O1382" s="164" t="str">
        <f t="shared" ref="O1382:O1438" si="424">IMSUM(COMPLEX(1,2*PI()*C1382/(Qd*ws)),IMPRODUCT(COMPLEX(0,2*PI()*C1382/ws),COMPLEX(0,2*PI()*C1382/ws)))</f>
        <v>-72670.7469720119+193.263596504762i</v>
      </c>
      <c r="P1382" s="164" t="str">
        <f t="shared" si="420"/>
        <v>-21979675.4792756-8237445588.59979i</v>
      </c>
      <c r="Q1382" s="164" t="str">
        <f t="shared" ref="Q1382:Q1438" si="425">IMPRODUCT(Ap,IMDIV(M1382,P1382))</f>
        <v>-1.08828160743177E-07+8.32138736459742E-07i</v>
      </c>
      <c r="R1382" s="164" t="str">
        <f t="shared" ref="R1382:R1438" si="426">IMSUM(Rz*10^3,IMDIV(1,COMPLEX(0,(2*PI()*C1382*Cz*10^-9))))</f>
        <v>280-0.00918980279186009i</v>
      </c>
      <c r="S1382" s="164" t="str">
        <f t="shared" ref="S1382:S1438" si="427">IMDIV(1,COMPLEX(0,(2*PI()*C1382*Cp*10^-12)))</f>
        <v>-30.3263492131383i</v>
      </c>
      <c r="T1382" s="164" t="str">
        <f t="shared" si="416"/>
        <v>3.2464913350048-29.9746204111457i</v>
      </c>
      <c r="U1382" s="164" t="str">
        <f t="shared" ref="U1382:U1438" si="428">IMPRODUCT(-Rs*g/(Rs+Rd),T1382)</f>
        <v>-0.00576400550340276+0.0532186472051671i</v>
      </c>
    </row>
    <row r="1383" spans="2:21" x14ac:dyDescent="0.2">
      <c r="B1383" s="164">
        <f t="shared" si="417"/>
        <v>7.7249999999998566</v>
      </c>
      <c r="C1383" s="164">
        <f t="shared" si="418"/>
        <v>53088444.423081338</v>
      </c>
      <c r="D1383" s="164">
        <f t="shared" ref="D1383:D1438" si="429">C1383/1000</f>
        <v>53088.444423081339</v>
      </c>
      <c r="E1383" s="164">
        <f>20*LOG(IMABS(Q1383))</f>
        <v>-121.62650432740833</v>
      </c>
      <c r="F1383" s="164">
        <f t="shared" ref="F1383:F1438" si="430">IF(180/PI()*IMARGUMENT(Q1383)&gt;0,180/PI()*IMARGUMENT(Q1383)-360,180/PI()*IMARGUMENT(Q1383))</f>
        <v>-262.63141093586171</v>
      </c>
      <c r="G1383" s="164">
        <f t="shared" ref="G1383:G1438" si="431">20*LOG(IMABS(U1383))</f>
        <v>-25.526927366099521</v>
      </c>
      <c r="H1383" s="164">
        <f t="shared" ref="H1383:H1438" si="432">180/PI()*IMARGUMENT(U1383)</f>
        <v>96.111275793051163</v>
      </c>
      <c r="I1383" s="164">
        <f t="shared" ref="I1383:I1438" si="433">E1383+G1383</f>
        <v>-147.15343169350786</v>
      </c>
      <c r="J1383" s="164">
        <f t="shared" ref="J1383:J1438" si="434">F1383+H1383</f>
        <v>-166.52013514281055</v>
      </c>
      <c r="K1383" s="164" t="str">
        <f t="shared" si="421"/>
        <v>1+15.3639824351245i</v>
      </c>
      <c r="L1383" s="164" t="str">
        <f t="shared" si="422"/>
        <v>1-5.17277801328896i</v>
      </c>
      <c r="M1383" s="164" t="str">
        <f t="shared" si="419"/>
        <v>80.4744705369698+10.1912044218355i</v>
      </c>
      <c r="N1383" s="164" t="str">
        <f t="shared" si="423"/>
        <v>1+114665.546395472i</v>
      </c>
      <c r="O1383" s="164" t="str">
        <f t="shared" si="424"/>
        <v>-74363.4894132596+195.501483480593i</v>
      </c>
      <c r="P1383" s="164" t="str">
        <f t="shared" si="420"/>
        <v>-22491647.9138408-8526929949.94383i</v>
      </c>
      <c r="Q1383" s="164" t="str">
        <f t="shared" si="425"/>
        <v>-1.06350284475341E-07+8.22381484935845E-07i</v>
      </c>
      <c r="R1383" s="164" t="str">
        <f t="shared" si="426"/>
        <v>280-0.00908460798918027i</v>
      </c>
      <c r="S1383" s="164" t="str">
        <f t="shared" si="427"/>
        <v>-29.9792063642948i</v>
      </c>
      <c r="T1383" s="164" t="str">
        <f t="shared" ref="T1383:T1438" si="435">IMDIV(IMPRODUCT(R1383,S1383),IMSUM(R1383,S1383))</f>
        <v>3.17343022720177-29.6393286891749i</v>
      </c>
      <c r="U1383" s="164" t="str">
        <f t="shared" si="428"/>
        <v>-0.00563428865403967+0.0526233511974905i</v>
      </c>
    </row>
    <row r="1384" spans="2:21" x14ac:dyDescent="0.2">
      <c r="B1384" s="164">
        <f t="shared" ref="B1384:B1438" si="436">B1383+0.005</f>
        <v>7.7299999999998565</v>
      </c>
      <c r="C1384" s="164">
        <f t="shared" ref="C1384:C1438" si="437">10^B1384</f>
        <v>53703179.637007572</v>
      </c>
      <c r="D1384" s="164">
        <f t="shared" si="429"/>
        <v>53703.179637007575</v>
      </c>
      <c r="E1384" s="164">
        <f>20*LOG(IMABS(Q1384))</f>
        <v>-121.73048626545017</v>
      </c>
      <c r="F1384" s="164">
        <f t="shared" si="430"/>
        <v>-262.71290388217062</v>
      </c>
      <c r="G1384" s="164">
        <f t="shared" si="431"/>
        <v>-25.625806123198522</v>
      </c>
      <c r="H1384" s="164">
        <f t="shared" si="432"/>
        <v>96.041841467302461</v>
      </c>
      <c r="I1384" s="164">
        <f t="shared" si="433"/>
        <v>-147.35629238864868</v>
      </c>
      <c r="J1384" s="164">
        <f t="shared" si="434"/>
        <v>-166.67106241486817</v>
      </c>
      <c r="K1384" s="164" t="str">
        <f t="shared" si="421"/>
        <v>1+15.541888966982i</v>
      </c>
      <c r="L1384" s="164" t="str">
        <f t="shared" si="422"/>
        <v>1-5.23267595969045i</v>
      </c>
      <c r="M1384" s="164" t="str">
        <f t="shared" ref="M1384:M1438" si="438">IMPRODUCT(K1384,L1384)</f>
        <v>82.325668765705+10.3092130072916i</v>
      </c>
      <c r="N1384" s="164" t="str">
        <f t="shared" si="423"/>
        <v>1+115993.310845145i</v>
      </c>
      <c r="O1384" s="164" t="str">
        <f t="shared" si="424"/>
        <v>-76095.6608911252+197.765283966299i</v>
      </c>
      <c r="P1384" s="164" t="str">
        <f t="shared" ref="P1384:P1438" si="439">IMPRODUCT(N1384,O1384)</f>
        <v>-23015545.7183724-8826587449.94575i</v>
      </c>
      <c r="Q1384" s="164" t="str">
        <f t="shared" si="425"/>
        <v>-1.03928840582913E-07+8.12743794512092E-07i</v>
      </c>
      <c r="R1384" s="164" t="str">
        <f t="shared" si="426"/>
        <v>280-0.00898061734144927i</v>
      </c>
      <c r="S1384" s="164" t="str">
        <f t="shared" si="427"/>
        <v>-29.6360372267827i</v>
      </c>
      <c r="T1384" s="164" t="str">
        <f t="shared" si="435"/>
        <v>3.10199489259133-29.3076133198425i</v>
      </c>
      <c r="U1384" s="164" t="str">
        <f t="shared" si="428"/>
        <v>-0.0055074582949402+0.0520344048498507i</v>
      </c>
    </row>
    <row r="1385" spans="2:21" x14ac:dyDescent="0.2">
      <c r="B1385" s="164">
        <f t="shared" si="436"/>
        <v>7.7349999999998564</v>
      </c>
      <c r="C1385" s="164">
        <f t="shared" si="437"/>
        <v>54325033.149225414</v>
      </c>
      <c r="D1385" s="164">
        <f t="shared" si="429"/>
        <v>54325.033149225412</v>
      </c>
      <c r="E1385" s="164">
        <f t="shared" ref="E1385:E1416" si="440">20*LOG(IMABS(Q1385))</f>
        <v>-121.83438042843261</v>
      </c>
      <c r="F1385" s="164">
        <f t="shared" si="430"/>
        <v>-262.793558107335</v>
      </c>
      <c r="G1385" s="164">
        <f t="shared" si="431"/>
        <v>-25.724710123162051</v>
      </c>
      <c r="H1385" s="164">
        <f t="shared" si="432"/>
        <v>95.973184420896757</v>
      </c>
      <c r="I1385" s="164">
        <f t="shared" si="433"/>
        <v>-147.55909055159466</v>
      </c>
      <c r="J1385" s="164">
        <f t="shared" si="434"/>
        <v>-166.82037368643824</v>
      </c>
      <c r="K1385" s="164" t="str">
        <f t="shared" si="421"/>
        <v>1+15.7218555593875i</v>
      </c>
      <c r="L1385" s="164" t="str">
        <f t="shared" si="422"/>
        <v>1-5.29326749162256i</v>
      </c>
      <c r="M1385" s="164" t="str">
        <f t="shared" si="438"/>
        <v>84.2199869404913+10.4285880677649i</v>
      </c>
      <c r="N1385" s="164" t="str">
        <f t="shared" si="423"/>
        <v>1+117336.45008253i</v>
      </c>
      <c r="O1385" s="164" t="str">
        <f t="shared" si="424"/>
        <v>-77868.179825853+200.055298026182i</v>
      </c>
      <c r="P1385" s="164" t="str">
        <f t="shared" si="439"/>
        <v>-23551646.6704206-9136775595.09837i</v>
      </c>
      <c r="Q1385" s="164" t="str">
        <f t="shared" si="425"/>
        <v>-1.01562543201804E-07+8.03224029374782E-07i</v>
      </c>
      <c r="R1385" s="164" t="str">
        <f t="shared" si="426"/>
        <v>280-0.00887781706481946i</v>
      </c>
      <c r="S1385" s="164" t="str">
        <f t="shared" si="427"/>
        <v>-29.2967963139043i</v>
      </c>
      <c r="T1385" s="164" t="str">
        <f t="shared" si="435"/>
        <v>3.03214997525825-28.9794420314359i</v>
      </c>
      <c r="U1385" s="164" t="str">
        <f t="shared" si="428"/>
        <v>-0.00538345165320001+0.0514517508652124i</v>
      </c>
    </row>
    <row r="1386" spans="2:21" x14ac:dyDescent="0.2">
      <c r="B1386" s="164">
        <f t="shared" si="436"/>
        <v>7.7399999999998563</v>
      </c>
      <c r="C1386" s="164">
        <f t="shared" si="437"/>
        <v>54954087.385744333</v>
      </c>
      <c r="D1386" s="164">
        <f t="shared" si="429"/>
        <v>54954.087385744337</v>
      </c>
      <c r="E1386" s="164">
        <f t="shared" si="440"/>
        <v>-121.93818868975984</v>
      </c>
      <c r="F1386" s="164">
        <f t="shared" si="430"/>
        <v>-262.87338016831313</v>
      </c>
      <c r="G1386" s="164">
        <f t="shared" si="431"/>
        <v>-25.823638803847867</v>
      </c>
      <c r="H1386" s="164">
        <f t="shared" si="432"/>
        <v>95.905296342928452</v>
      </c>
      <c r="I1386" s="164">
        <f t="shared" si="433"/>
        <v>-147.76182749360771</v>
      </c>
      <c r="J1386" s="164">
        <f t="shared" si="434"/>
        <v>-166.96808382538467</v>
      </c>
      <c r="K1386" s="164" t="str">
        <f t="shared" si="421"/>
        <v>1+15.9039060667182i</v>
      </c>
      <c r="L1386" s="164" t="str">
        <f t="shared" si="422"/>
        <v>1-5.35456064042721i</v>
      </c>
      <c r="M1386" s="164" t="str">
        <f t="shared" si="438"/>
        <v>86.1584294539008+10.549345426291i</v>
      </c>
      <c r="N1386" s="164" t="str">
        <f t="shared" si="423"/>
        <v>1+118695.14213928i</v>
      </c>
      <c r="O1386" s="164" t="str">
        <f t="shared" si="424"/>
        <v>-79681.9860304452+202.371829199127i</v>
      </c>
      <c r="P1386" s="164" t="str">
        <f t="shared" si="439"/>
        <v>-24100235.0178069-9457864455.45199i</v>
      </c>
      <c r="Q1386" s="164" t="str">
        <f t="shared" si="425"/>
        <v>-9.92501357965681E-08+7.93820581506917E-07i</v>
      </c>
      <c r="R1386" s="164" t="str">
        <f t="shared" si="426"/>
        <v>280-0.00877619353322545i</v>
      </c>
      <c r="S1386" s="164" t="str">
        <f t="shared" si="427"/>
        <v>-28.961438659644i</v>
      </c>
      <c r="T1386" s="164" t="str">
        <f t="shared" si="435"/>
        <v>2.9638608515862-28.6547826394105i</v>
      </c>
      <c r="U1386" s="164" t="str">
        <f t="shared" si="428"/>
        <v>-0.00526220725607992+0.050875332101303i</v>
      </c>
    </row>
    <row r="1387" spans="2:21" x14ac:dyDescent="0.2">
      <c r="B1387" s="164">
        <f t="shared" si="436"/>
        <v>7.7449999999998562</v>
      </c>
      <c r="C1387" s="164">
        <f t="shared" si="437"/>
        <v>55590425.727022022</v>
      </c>
      <c r="D1387" s="164">
        <f t="shared" si="429"/>
        <v>55590.425727022019</v>
      </c>
      <c r="E1387" s="164">
        <f t="shared" si="440"/>
        <v>-122.04191288551979</v>
      </c>
      <c r="F1387" s="164">
        <f t="shared" si="430"/>
        <v>-262.95237664220758</v>
      </c>
      <c r="G1387" s="164">
        <f t="shared" si="431"/>
        <v>-25.92259161535782</v>
      </c>
      <c r="H1387" s="164">
        <f t="shared" si="432"/>
        <v>95.838168998185836</v>
      </c>
      <c r="I1387" s="164">
        <f t="shared" si="433"/>
        <v>-147.96450450087761</v>
      </c>
      <c r="J1387" s="164">
        <f t="shared" si="434"/>
        <v>-167.11420764402175</v>
      </c>
      <c r="K1387" s="164" t="str">
        <f t="shared" si="421"/>
        <v>1+16.0880646195715i</v>
      </c>
      <c r="L1387" s="164" t="str">
        <f t="shared" si="422"/>
        <v>1-5.41656353044489i</v>
      </c>
      <c r="M1387" s="164" t="str">
        <f t="shared" si="438"/>
        <v>88.1420240938117+10.6715010891266i</v>
      </c>
      <c r="N1387" s="164" t="str">
        <f t="shared" si="423"/>
        <v>1+120069.567108554i</v>
      </c>
      <c r="O1387" s="164" t="str">
        <f t="shared" si="424"/>
        <v>-81538.0412089599+204.71518453883i</v>
      </c>
      <c r="P1387" s="164" t="str">
        <f t="shared" si="439"/>
        <v>-24661601.629334-9790237106.12407i</v>
      </c>
      <c r="Q1387" s="164" t="str">
        <f t="shared" si="425"/>
        <v>-9.69903904901481E-08+7.84531870062056E-07i</v>
      </c>
      <c r="R1387" s="164" t="str">
        <f t="shared" si="426"/>
        <v>280-0.00867573327657828i</v>
      </c>
      <c r="S1387" s="164" t="str">
        <f t="shared" si="427"/>
        <v>-28.6299198127082i</v>
      </c>
      <c r="T1387" s="164" t="str">
        <f t="shared" si="435"/>
        <v>2.89709361673268-28.3336030543209i</v>
      </c>
      <c r="U1387" s="164" t="str">
        <f t="shared" si="428"/>
        <v>-0.00514366490699273+0.0503050915846949i</v>
      </c>
    </row>
    <row r="1388" spans="2:21" x14ac:dyDescent="0.2">
      <c r="B1388" s="164">
        <f t="shared" si="436"/>
        <v>7.7499999999998561</v>
      </c>
      <c r="C1388" s="164">
        <f t="shared" si="437"/>
        <v>56234132.519016363</v>
      </c>
      <c r="D1388" s="164">
        <f t="shared" si="429"/>
        <v>56234.132519016362</v>
      </c>
      <c r="E1388" s="164">
        <f t="shared" si="440"/>
        <v>-122.14555481511186</v>
      </c>
      <c r="F1388" s="164">
        <f t="shared" si="430"/>
        <v>-263.03055412323198</v>
      </c>
      <c r="G1388" s="164">
        <f t="shared" si="431"/>
        <v>-26.021568019783746</v>
      </c>
      <c r="H1388" s="164">
        <f t="shared" si="432"/>
        <v>95.771794226918786</v>
      </c>
      <c r="I1388" s="164">
        <f t="shared" si="433"/>
        <v>-148.16712283489562</v>
      </c>
      <c r="J1388" s="164">
        <f t="shared" si="434"/>
        <v>-167.25875989631319</v>
      </c>
      <c r="K1388" s="164" t="str">
        <f t="shared" si="421"/>
        <v>1+16.2743556279641i</v>
      </c>
      <c r="L1388" s="164" t="str">
        <f t="shared" si="422"/>
        <v>1-5.47928438009151i</v>
      </c>
      <c r="M1388" s="164" t="str">
        <f t="shared" si="438"/>
        <v>90.171822588358+10.7950712478726i</v>
      </c>
      <c r="N1388" s="164" t="str">
        <f t="shared" si="423"/>
        <v>1+121459.907168893i</v>
      </c>
      <c r="O1388" s="164" t="str">
        <f t="shared" si="424"/>
        <v>-83437.3294664205+207.085674654504i</v>
      </c>
      <c r="P1388" s="164" t="str">
        <f t="shared" si="439"/>
        <v>-25236044.1490101-10134290084.3261i</v>
      </c>
      <c r="Q1388" s="164" t="str">
        <f t="shared" si="425"/>
        <v>-9.47821074090075E-08+7.75356340755742E-07i</v>
      </c>
      <c r="R1388" s="164" t="str">
        <f t="shared" si="426"/>
        <v>280-0.00857642297897963i</v>
      </c>
      <c r="S1388" s="164" t="str">
        <f t="shared" si="427"/>
        <v>-28.3021958306328i</v>
      </c>
      <c r="T1388" s="164" t="str">
        <f t="shared" si="435"/>
        <v>2.83181507127791-28.0158712893925i</v>
      </c>
      <c r="U1388" s="164" t="str">
        <f t="shared" si="428"/>
        <v>-0.00502776566179888+0.0497409725242476i</v>
      </c>
    </row>
    <row r="1389" spans="2:21" x14ac:dyDescent="0.2">
      <c r="B1389" s="164">
        <f t="shared" si="436"/>
        <v>7.754999999999856</v>
      </c>
      <c r="C1389" s="164">
        <f t="shared" si="437"/>
        <v>56885293.084365383</v>
      </c>
      <c r="D1389" s="164">
        <f t="shared" si="429"/>
        <v>56885.293084365381</v>
      </c>
      <c r="E1389" s="164">
        <f t="shared" si="440"/>
        <v>-122.24911624186889</v>
      </c>
      <c r="F1389" s="164">
        <f t="shared" si="430"/>
        <v>-263.10791921978563</v>
      </c>
      <c r="G1389" s="164">
        <f t="shared" si="431"/>
        <v>-26.120567490957441</v>
      </c>
      <c r="H1389" s="164">
        <f t="shared" si="432"/>
        <v>95.706163944588695</v>
      </c>
      <c r="I1389" s="164">
        <f t="shared" si="433"/>
        <v>-148.36968373282633</v>
      </c>
      <c r="J1389" s="164">
        <f t="shared" si="434"/>
        <v>-167.40175527519693</v>
      </c>
      <c r="K1389" s="164" t="str">
        <f t="shared" si="421"/>
        <v>1+16.4628037845674i</v>
      </c>
      <c r="L1389" s="164" t="str">
        <f t="shared" si="422"/>
        <v>1-5.54273150294776i</v>
      </c>
      <c r="M1389" s="164" t="str">
        <f t="shared" si="438"/>
        <v>92.2489011635693+10.9200722816196i</v>
      </c>
      <c r="N1389" s="164" t="str">
        <f t="shared" si="423"/>
        <v>1+122866.346608367i</v>
      </c>
      <c r="O1389" s="164" t="str">
        <f t="shared" si="424"/>
        <v>-85380.8578306007+209.483613752046i</v>
      </c>
      <c r="P1389" s="164" t="str">
        <f t="shared" si="439"/>
        <v>-25823867.1538628-10490433862.4507i</v>
      </c>
      <c r="Q1389" s="164" t="str">
        <f t="shared" si="425"/>
        <v>-9.26241140432786E-08+7.6629246527403E-07i</v>
      </c>
      <c r="R1389" s="164" t="str">
        <f t="shared" si="426"/>
        <v>280-0.00847824947695721i</v>
      </c>
      <c r="S1389" s="164" t="str">
        <f t="shared" si="427"/>
        <v>-27.9782232739587i</v>
      </c>
      <c r="T1389" s="164" t="str">
        <f t="shared" si="435"/>
        <v>2.76799270804964-27.7015554677472i</v>
      </c>
      <c r="U1389" s="164" t="str">
        <f t="shared" si="428"/>
        <v>-0.00491445180541448+0.0491829183239374i</v>
      </c>
    </row>
    <row r="1390" spans="2:21" x14ac:dyDescent="0.2">
      <c r="B1390" s="164">
        <f t="shared" si="436"/>
        <v>7.7599999999998559</v>
      </c>
      <c r="C1390" s="164">
        <f t="shared" si="437"/>
        <v>57543993.733696707</v>
      </c>
      <c r="D1390" s="164">
        <f t="shared" si="429"/>
        <v>57543.993733696705</v>
      </c>
      <c r="E1390" s="164">
        <f t="shared" si="440"/>
        <v>-122.35259889367354</v>
      </c>
      <c r="F1390" s="164">
        <f t="shared" si="430"/>
        <v>-263.18447855163299</v>
      </c>
      <c r="G1390" s="164">
        <f t="shared" si="431"/>
        <v>-26.219589514205623</v>
      </c>
      <c r="H1390" s="164">
        <f t="shared" si="432"/>
        <v>95.641270141602249</v>
      </c>
      <c r="I1390" s="164">
        <f t="shared" si="433"/>
        <v>-148.57218840787917</v>
      </c>
      <c r="J1390" s="164">
        <f t="shared" si="434"/>
        <v>-167.54320841003073</v>
      </c>
      <c r="K1390" s="164" t="str">
        <f t="shared" si="421"/>
        <v>1+16.6534340679805i</v>
      </c>
      <c r="L1390" s="164" t="str">
        <f t="shared" si="422"/>
        <v>1-5.60691330886104i</v>
      </c>
      <c r="M1390" s="164" t="str">
        <f t="shared" si="438"/>
        <v>94.3743611139997+11.0465207591195i</v>
      </c>
      <c r="N1390" s="164" t="str">
        <f t="shared" si="423"/>
        <v>1+124289.071848999i</v>
      </c>
      <c r="O1390" s="164" t="str">
        <f t="shared" si="424"/>
        <v>-87369.6567859655+211.909319675686i</v>
      </c>
      <c r="P1390" s="164" t="str">
        <f t="shared" si="439"/>
        <v>-26425382.3154298-10859093337.7839i</v>
      </c>
      <c r="Q1390" s="164" t="str">
        <f t="shared" si="425"/>
        <v>-9.05152646215871E-08+7.57338740698545E-07i</v>
      </c>
      <c r="R1390" s="164" t="str">
        <f t="shared" si="426"/>
        <v>280-0.0083811997577196i</v>
      </c>
      <c r="S1390" s="164" t="str">
        <f t="shared" si="427"/>
        <v>-27.6579592004747i</v>
      </c>
      <c r="T1390" s="164" t="str">
        <f t="shared" si="435"/>
        <v>2.70559469912489-27.3906238292924i</v>
      </c>
      <c r="U1390" s="164" t="str">
        <f t="shared" si="428"/>
        <v>-0.00480366682873347+0.0486308725950881i</v>
      </c>
    </row>
    <row r="1391" spans="2:21" x14ac:dyDescent="0.2">
      <c r="B1391" s="164">
        <f t="shared" si="436"/>
        <v>7.7649999999998558</v>
      </c>
      <c r="C1391" s="164">
        <f t="shared" si="437"/>
        <v>58210321.777067937</v>
      </c>
      <c r="D1391" s="164">
        <f t="shared" si="429"/>
        <v>58210.32177706794</v>
      </c>
      <c r="E1391" s="164">
        <f t="shared" si="440"/>
        <v>-122.4560044635693</v>
      </c>
      <c r="F1391" s="164">
        <f t="shared" si="430"/>
        <v>-263.26023874718658</v>
      </c>
      <c r="G1391" s="164">
        <f t="shared" si="431"/>
        <v>-26.318633586109609</v>
      </c>
      <c r="H1391" s="164">
        <f t="shared" si="432"/>
        <v>95.577104883028724</v>
      </c>
      <c r="I1391" s="164">
        <f t="shared" si="433"/>
        <v>-148.77463804967891</v>
      </c>
      <c r="J1391" s="164">
        <f t="shared" si="434"/>
        <v>-167.68313386415787</v>
      </c>
      <c r="K1391" s="164" t="str">
        <f t="shared" si="421"/>
        <v>1+16.8462717460409i</v>
      </c>
      <c r="L1391" s="164" t="str">
        <f t="shared" si="422"/>
        <v>1-5.67183830506021i</v>
      </c>
      <c r="M1391" s="164" t="str">
        <f t="shared" si="438"/>
        <v>96.5493293866483+11.1744334409807i</v>
      </c>
      <c r="N1391" s="164" t="str">
        <f t="shared" si="423"/>
        <v>1+125728.27147148i</v>
      </c>
      <c r="O1391" s="164" t="str">
        <f t="shared" si="424"/>
        <v>-89404.7808200455+214.363113950117i</v>
      </c>
      <c r="P1391" s="164" t="str">
        <f t="shared" si="439"/>
        <v>-27040908.5650122-11240708339.4277i</v>
      </c>
      <c r="Q1391" s="164" t="str">
        <f t="shared" si="425"/>
        <v>-8.84544395001978E-08+7.48493688947498E-07i</v>
      </c>
      <c r="R1391" s="164" t="str">
        <f t="shared" si="426"/>
        <v>280-0.00828526095743168i</v>
      </c>
      <c r="S1391" s="164" t="str">
        <f t="shared" si="427"/>
        <v>-27.3413611595246i</v>
      </c>
      <c r="T1391" s="164" t="str">
        <f t="shared" si="435"/>
        <v>2.64458988300951-27.0830447372836i</v>
      </c>
      <c r="U1391" s="164" t="str">
        <f t="shared" si="428"/>
        <v>-0.00469535540586543+0.0480847791680229i</v>
      </c>
    </row>
    <row r="1392" spans="2:21" x14ac:dyDescent="0.2">
      <c r="B1392" s="164">
        <f t="shared" si="436"/>
        <v>7.7699999999998557</v>
      </c>
      <c r="C1392" s="164">
        <f t="shared" si="437"/>
        <v>58884365.535539463</v>
      </c>
      <c r="D1392" s="164">
        <f t="shared" si="429"/>
        <v>58884.365535539466</v>
      </c>
      <c r="E1392" s="164">
        <f t="shared" si="440"/>
        <v>-122.55933461036456</v>
      </c>
      <c r="F1392" s="164">
        <f t="shared" si="430"/>
        <v>-263.33520644088827</v>
      </c>
      <c r="G1392" s="164">
        <f t="shared" si="431"/>
        <v>-26.417699214269454</v>
      </c>
      <c r="H1392" s="164">
        <f t="shared" si="432"/>
        <v>95.513660308302761</v>
      </c>
      <c r="I1392" s="164">
        <f t="shared" si="433"/>
        <v>-148.97703382463402</v>
      </c>
      <c r="J1392" s="164">
        <f t="shared" si="434"/>
        <v>-167.82154613258552</v>
      </c>
      <c r="K1392" s="164" t="str">
        <f t="shared" si="421"/>
        <v>1+17.041342379174i</v>
      </c>
      <c r="L1392" s="164" t="str">
        <f t="shared" si="422"/>
        <v>1-5.73751509728319i</v>
      </c>
      <c r="M1392" s="164" t="str">
        <f t="shared" si="438"/>
        <v>98.7749591784827+11.3038272818908i</v>
      </c>
      <c r="N1392" s="164" t="str">
        <f t="shared" si="423"/>
        <v>1+127184.13624016i</v>
      </c>
      <c r="O1392" s="164" t="str">
        <f t="shared" si="424"/>
        <v>-91487.3089825412+216.845321823112i</v>
      </c>
      <c r="P1392" s="164" t="str">
        <f t="shared" si="439"/>
        <v>-27670772.2627746-11635734153.0358i</v>
      </c>
      <c r="Q1392" s="164" t="str">
        <f t="shared" si="425"/>
        <v>-8.64405445661883E-08+7.39755856232305E-07i</v>
      </c>
      <c r="R1392" s="164" t="str">
        <f t="shared" si="426"/>
        <v>280-0.0081904203595094i</v>
      </c>
      <c r="S1392" s="164" t="str">
        <f t="shared" si="427"/>
        <v>-27.028387186381i</v>
      </c>
      <c r="T1392" s="164" t="str">
        <f t="shared" si="435"/>
        <v>2.58494775199683-26.778786684573i</v>
      </c>
      <c r="U1392" s="164" t="str">
        <f t="shared" si="428"/>
        <v>-0.00458946337169148+0.0475445821031581i</v>
      </c>
    </row>
    <row r="1393" spans="2:21" x14ac:dyDescent="0.2">
      <c r="B1393" s="164">
        <f t="shared" si="436"/>
        <v>7.7749999999998556</v>
      </c>
      <c r="C1393" s="164">
        <f t="shared" si="437"/>
        <v>59566214.352881387</v>
      </c>
      <c r="D1393" s="164">
        <f t="shared" si="429"/>
        <v>59566.21435288139</v>
      </c>
      <c r="E1393" s="164">
        <f t="shared" si="440"/>
        <v>-122.66259095923181</v>
      </c>
      <c r="F1393" s="164">
        <f t="shared" si="430"/>
        <v>-263.40938827068959</v>
      </c>
      <c r="G1393" s="164">
        <f t="shared" si="431"/>
        <v>-26.516785917072227</v>
      </c>
      <c r="H1393" s="164">
        <f t="shared" si="432"/>
        <v>95.450928630912259</v>
      </c>
      <c r="I1393" s="164">
        <f t="shared" si="433"/>
        <v>-149.17937687630405</v>
      </c>
      <c r="J1393" s="164">
        <f t="shared" si="434"/>
        <v>-167.95845963977735</v>
      </c>
      <c r="K1393" s="164" t="str">
        <f t="shared" si="421"/>
        <v>1+17.2386718237809i</v>
      </c>
      <c r="L1393" s="164" t="str">
        <f t="shared" si="422"/>
        <v>1-5.80395239091766i</v>
      </c>
      <c r="M1393" s="164" t="str">
        <f t="shared" si="438"/>
        <v>101.052430547878+11.4347194328632i</v>
      </c>
      <c r="N1393" s="164" t="str">
        <f t="shared" si="423"/>
        <v>1+128656.859128338i</v>
      </c>
      <c r="O1393" s="164" t="str">
        <f t="shared" si="424"/>
        <v>-93618.3454574511+219.356272308635i</v>
      </c>
      <c r="P1393" s="164" t="str">
        <f t="shared" si="439"/>
        <v>-28315307.3707868-12044642063.9911i</v>
      </c>
      <c r="Q1393" s="164" t="str">
        <f t="shared" si="425"/>
        <v>-8.44725106542795E-08+7.31123812529104E-07i</v>
      </c>
      <c r="R1393" s="164" t="str">
        <f t="shared" si="426"/>
        <v>280-0.00809666539293424i</v>
      </c>
      <c r="S1393" s="164" t="str">
        <f t="shared" si="427"/>
        <v>-26.718995796683i</v>
      </c>
      <c r="T1393" s="164" t="str">
        <f t="shared" si="435"/>
        <v>2.52663843970576-26.4778182995535i</v>
      </c>
      <c r="U1393" s="164" t="str">
        <f t="shared" si="428"/>
        <v>-0.00448593769973867+0.0470102257015569i</v>
      </c>
    </row>
    <row r="1394" spans="2:21" x14ac:dyDescent="0.2">
      <c r="B1394" s="164">
        <f t="shared" si="436"/>
        <v>7.7799999999998555</v>
      </c>
      <c r="C1394" s="164">
        <f t="shared" si="437"/>
        <v>60255958.607415885</v>
      </c>
      <c r="D1394" s="164">
        <f t="shared" si="429"/>
        <v>60255.958607415887</v>
      </c>
      <c r="E1394" s="164">
        <f t="shared" si="440"/>
        <v>-122.76577510229896</v>
      </c>
      <c r="F1394" s="164">
        <f t="shared" si="430"/>
        <v>-263.48279087562599</v>
      </c>
      <c r="G1394" s="164">
        <f t="shared" si="431"/>
        <v>-26.615893223465537</v>
      </c>
      <c r="H1394" s="164">
        <f t="shared" si="432"/>
        <v>95.388902138072908</v>
      </c>
      <c r="I1394" s="164">
        <f t="shared" si="433"/>
        <v>-149.38166832576451</v>
      </c>
      <c r="J1394" s="164">
        <f t="shared" si="434"/>
        <v>-168.09388873755307</v>
      </c>
      <c r="K1394" s="164" t="str">
        <f t="shared" si="421"/>
        <v>1+17.4382862356658i</v>
      </c>
      <c r="L1394" s="164" t="str">
        <f t="shared" si="422"/>
        <v>1-5.87115899215492i</v>
      </c>
      <c r="M1394" s="164" t="str">
        <f t="shared" si="438"/>
        <v>103.382951040301+11.5671272435109i</v>
      </c>
      <c r="N1394" s="164" t="str">
        <f t="shared" si="423"/>
        <v>1+130146.635343837i</v>
      </c>
      <c r="O1394" s="164" t="str">
        <f t="shared" si="424"/>
        <v>-95799.0201485205+221.896298230455i</v>
      </c>
      <c r="P1394" s="164" t="str">
        <f t="shared" si="439"/>
        <v>-28974855.6300948-12467919919.6701i</v>
      </c>
      <c r="Q1394" s="164" t="str">
        <f t="shared" si="425"/>
        <v>-8.25492929770479E-08+7.22596151064953E-07i</v>
      </c>
      <c r="R1394" s="164" t="str">
        <f t="shared" si="426"/>
        <v>280-0.00800398363058688i</v>
      </c>
      <c r="S1394" s="164" t="str">
        <f t="shared" si="427"/>
        <v>-26.4131459809367i</v>
      </c>
      <c r="T1394" s="164" t="str">
        <f t="shared" si="435"/>
        <v>2.46963270879866-26.1801083518061i</v>
      </c>
      <c r="U1394" s="164" t="str">
        <f t="shared" si="428"/>
        <v>-0.00438472648037358+0.0464816545149558i</v>
      </c>
    </row>
    <row r="1395" spans="2:21" x14ac:dyDescent="0.2">
      <c r="B1395" s="164">
        <f t="shared" si="436"/>
        <v>7.7849999999998554</v>
      </c>
      <c r="C1395" s="164">
        <f t="shared" si="437"/>
        <v>60953689.723996788</v>
      </c>
      <c r="D1395" s="164">
        <f t="shared" si="429"/>
        <v>60953.689723996788</v>
      </c>
      <c r="E1395" s="164">
        <f t="shared" si="440"/>
        <v>-122.86888859923606</v>
      </c>
      <c r="F1395" s="164">
        <f t="shared" si="430"/>
        <v>-263.55542089348415</v>
      </c>
      <c r="G1395" s="164">
        <f t="shared" si="431"/>
        <v>-26.715020672734529</v>
      </c>
      <c r="H1395" s="164">
        <f t="shared" si="432"/>
        <v>95.327573190389828</v>
      </c>
      <c r="I1395" s="164">
        <f t="shared" si="433"/>
        <v>-149.58390927197058</v>
      </c>
      <c r="J1395" s="164">
        <f t="shared" si="434"/>
        <v>-168.22784770309431</v>
      </c>
      <c r="K1395" s="164" t="str">
        <f t="shared" si="421"/>
        <v>1+17.6402120735027i</v>
      </c>
      <c r="L1395" s="164" t="str">
        <f t="shared" si="422"/>
        <v>1-5.93914380915717i</v>
      </c>
      <c r="M1395" s="164" t="str">
        <f t="shared" si="438"/>
        <v>105.767756328563+11.7010682643455i</v>
      </c>
      <c r="N1395" s="164" t="str">
        <f t="shared" si="423"/>
        <v>1+131653.66235488i</v>
      </c>
      <c r="O1395" s="164" t="str">
        <f t="shared" si="424"/>
        <v>-98030.4892783363+224.465736266255i</v>
      </c>
      <c r="P1395" s="164" t="str">
        <f t="shared" si="439"/>
        <v>-29649766.7419154-12906072711.468i</v>
      </c>
      <c r="Q1395" s="164" t="str">
        <f t="shared" si="425"/>
        <v>-8.06698705681781E-08+7.14171487817975E-07i</v>
      </c>
      <c r="R1395" s="164" t="str">
        <f t="shared" si="426"/>
        <v>280-0.00791236278760013i</v>
      </c>
      <c r="S1395" s="164" t="str">
        <f t="shared" si="427"/>
        <v>-26.1107971990804i</v>
      </c>
      <c r="T1395" s="164" t="str">
        <f t="shared" si="435"/>
        <v>2.41390193887969-25.8856257574646i</v>
      </c>
      <c r="U1395" s="164" t="str">
        <f t="shared" si="428"/>
        <v>-0.0042857788993164+0.0459588133552894i</v>
      </c>
    </row>
    <row r="1396" spans="2:21" x14ac:dyDescent="0.2">
      <c r="B1396" s="164">
        <f t="shared" si="436"/>
        <v>7.7899999999998553</v>
      </c>
      <c r="C1396" s="164">
        <f t="shared" si="437"/>
        <v>61659500.186127856</v>
      </c>
      <c r="D1396" s="164">
        <f t="shared" si="429"/>
        <v>61659.500186127858</v>
      </c>
      <c r="E1396" s="164">
        <f t="shared" si="440"/>
        <v>-122.97193297783377</v>
      </c>
      <c r="F1396" s="164">
        <f t="shared" si="430"/>
        <v>-263.6272849585589</v>
      </c>
      <c r="G1396" s="164">
        <f t="shared" si="431"/>
        <v>-26.814167814283579</v>
      </c>
      <c r="H1396" s="164">
        <f t="shared" si="432"/>
        <v>95.266934221506531</v>
      </c>
      <c r="I1396" s="164">
        <f t="shared" si="433"/>
        <v>-149.78610079211734</v>
      </c>
      <c r="J1396" s="164">
        <f t="shared" si="434"/>
        <v>-168.36035073705239</v>
      </c>
      <c r="K1396" s="164" t="str">
        <f t="shared" si="421"/>
        <v>1+17.8444761023428i</v>
      </c>
      <c r="L1396" s="164" t="str">
        <f t="shared" si="422"/>
        <v>1-6.00791585323826i</v>
      </c>
      <c r="M1396" s="164" t="str">
        <f t="shared" si="438"/>
        <v>108.208110867997+11.8365602491045i</v>
      </c>
      <c r="N1396" s="164" t="str">
        <f t="shared" si="423"/>
        <v>1+133178.139916267i</v>
      </c>
      <c r="O1396" s="164" t="str">
        <f t="shared" si="424"/>
        <v>-100313.936001367+227.064926992265i</v>
      </c>
      <c r="P1396" s="164" t="str">
        <f t="shared" si="439"/>
        <v>-30340398.5530542-13359623177.2766i</v>
      </c>
      <c r="Q1396" s="164" t="str">
        <f t="shared" si="425"/>
        <v>-7.88332457384878E-08+7.05848461031285E-07i</v>
      </c>
      <c r="R1396" s="164" t="str">
        <f t="shared" si="426"/>
        <v>280-0.00782179071973052i</v>
      </c>
      <c r="S1396" s="164" t="str">
        <f t="shared" si="427"/>
        <v>-25.8119093751107i</v>
      </c>
      <c r="T1396" s="164" t="str">
        <f t="shared" si="435"/>
        <v>2.35941811457312-25.5943395843033i</v>
      </c>
      <c r="U1396" s="164" t="str">
        <f t="shared" si="428"/>
        <v>-0.00418904521647445+0.0454416473037237i</v>
      </c>
    </row>
    <row r="1397" spans="2:21" x14ac:dyDescent="0.2">
      <c r="B1397" s="164">
        <f t="shared" si="436"/>
        <v>7.7949999999998552</v>
      </c>
      <c r="C1397" s="164">
        <f t="shared" si="437"/>
        <v>62373483.548221327</v>
      </c>
      <c r="D1397" s="164">
        <f t="shared" si="429"/>
        <v>62373.483548221324</v>
      </c>
      <c r="E1397" s="164">
        <f t="shared" si="440"/>
        <v>-123.07490973457621</v>
      </c>
      <c r="F1397" s="164">
        <f t="shared" si="430"/>
        <v>-263.6983896994978</v>
      </c>
      <c r="G1397" s="164">
        <f t="shared" si="431"/>
        <v>-26.913334207422402</v>
      </c>
      <c r="H1397" s="164">
        <f t="shared" si="432"/>
        <v>95.20697773774242</v>
      </c>
      <c r="I1397" s="164">
        <f t="shared" si="433"/>
        <v>-149.9882439419986</v>
      </c>
      <c r="J1397" s="164">
        <f t="shared" si="434"/>
        <v>-168.49141196175538</v>
      </c>
      <c r="K1397" s="164" t="str">
        <f t="shared" si="421"/>
        <v>1+18.0511053971617i</v>
      </c>
      <c r="L1397" s="164" t="str">
        <f t="shared" si="422"/>
        <v>1-6.07748424005816i</v>
      </c>
      <c r="M1397" s="164" t="str">
        <f t="shared" si="438"/>
        <v>110.705308566879+11.9736211571035i</v>
      </c>
      <c r="N1397" s="164" t="str">
        <f t="shared" si="423"/>
        <v>1+134720.270095846i</v>
      </c>
      <c r="O1397" s="164" t="str">
        <f t="shared" si="424"/>
        <v>-102650.571031291+229.694214928399i</v>
      </c>
      <c r="P1397" s="164" t="str">
        <f t="shared" si="439"/>
        <v>-31047117.2456385-13829112425.1341i</v>
      </c>
      <c r="Q1397" s="164" t="str">
        <f t="shared" si="425"/>
        <v>-7.70384435444017E-08+6.97625730740067E-07i</v>
      </c>
      <c r="R1397" s="164" t="str">
        <f t="shared" si="426"/>
        <v>280-0.00773225542174854i</v>
      </c>
      <c r="S1397" s="164" t="str">
        <f t="shared" si="427"/>
        <v>-25.5164428917701i</v>
      </c>
      <c r="T1397" s="164" t="str">
        <f t="shared" si="435"/>
        <v>2.3061538137818-25.3062190565582i</v>
      </c>
      <c r="U1397" s="164" t="str">
        <f t="shared" si="428"/>
        <v>-0.00409447674509561+0.0449301017192154i</v>
      </c>
    </row>
    <row r="1398" spans="2:21" x14ac:dyDescent="0.2">
      <c r="B1398" s="164">
        <f t="shared" si="436"/>
        <v>7.799999999999855</v>
      </c>
      <c r="C1398" s="164">
        <f t="shared" si="437"/>
        <v>63095734.447998486</v>
      </c>
      <c r="D1398" s="164">
        <f t="shared" si="429"/>
        <v>63095.734447998489</v>
      </c>
      <c r="E1398" s="164">
        <f t="shared" si="440"/>
        <v>-123.17782033520665</v>
      </c>
      <c r="F1398" s="164">
        <f t="shared" si="430"/>
        <v>-263.76874173723172</v>
      </c>
      <c r="G1398" s="164">
        <f t="shared" si="431"/>
        <v>-27.012519421155844</v>
      </c>
      <c r="H1398" s="164">
        <f t="shared" si="432"/>
        <v>95.147696317719095</v>
      </c>
      <c r="I1398" s="164">
        <f t="shared" si="433"/>
        <v>-150.1903397563625</v>
      </c>
      <c r="J1398" s="164">
        <f t="shared" si="434"/>
        <v>-168.62104541951263</v>
      </c>
      <c r="K1398" s="164" t="str">
        <f t="shared" si="421"/>
        <v>1+18.2601273464487i</v>
      </c>
      <c r="L1398" s="164" t="str">
        <f t="shared" si="422"/>
        <v>1-6.14785819083116i</v>
      </c>
      <c r="M1398" s="164" t="str">
        <f t="shared" si="438"/>
        <v>113.260673472485+12.1122691556175i</v>
      </c>
      <c r="N1398" s="164" t="str">
        <f t="shared" si="423"/>
        <v>1+136280.257301301i</v>
      </c>
      <c r="O1398" s="164" t="str">
        <f t="shared" si="424"/>
        <v>-105041.633282931+232.353948583926i</v>
      </c>
      <c r="P1398" s="164" t="str">
        <f t="shared" si="439"/>
        <v>-31770297.5312736-14315100578.7928i</v>
      </c>
      <c r="Q1398" s="164" t="str">
        <f t="shared" si="425"/>
        <v>-7.52845112686039E-08+6.89501978311498E-07i</v>
      </c>
      <c r="R1398" s="164" t="str">
        <f t="shared" si="426"/>
        <v>280-0.00764374502584738i</v>
      </c>
      <c r="S1398" s="164" t="str">
        <f t="shared" si="427"/>
        <v>-25.2243585852964i</v>
      </c>
      <c r="T1398" s="164" t="str">
        <f t="shared" si="435"/>
        <v>2.25408219612557-25.0212335594915i</v>
      </c>
      <c r="U1398" s="164" t="str">
        <f t="shared" si="428"/>
        <v>-0.0040020258312412+0.0444241222466166i</v>
      </c>
    </row>
    <row r="1399" spans="2:21" x14ac:dyDescent="0.2">
      <c r="B1399" s="164">
        <f t="shared" si="436"/>
        <v>7.8049999999998549</v>
      </c>
      <c r="C1399" s="164">
        <f t="shared" si="437"/>
        <v>63826348.619033553</v>
      </c>
      <c r="D1399" s="164">
        <f t="shared" si="429"/>
        <v>63826.348619033553</v>
      </c>
      <c r="E1399" s="164">
        <f t="shared" si="440"/>
        <v>-123.28066621528615</v>
      </c>
      <c r="F1399" s="164">
        <f t="shared" si="430"/>
        <v>-263.83834768298703</v>
      </c>
      <c r="G1399" s="164">
        <f t="shared" si="431"/>
        <v>-27.11172303397824</v>
      </c>
      <c r="H1399" s="164">
        <f t="shared" si="432"/>
        <v>95.089082611976679</v>
      </c>
      <c r="I1399" s="164">
        <f t="shared" si="433"/>
        <v>-150.3923892492644</v>
      </c>
      <c r="J1399" s="164">
        <f t="shared" si="434"/>
        <v>-168.74926507101037</v>
      </c>
      <c r="K1399" s="164" t="str">
        <f t="shared" si="421"/>
        <v>1+18.4715696558368i</v>
      </c>
      <c r="L1399" s="164" t="str">
        <f t="shared" si="422"/>
        <v>1-6.21904703354821i</v>
      </c>
      <c r="M1399" s="164" t="str">
        <f t="shared" si="438"/>
        <v>115.875560473111+12.2525226222886i</v>
      </c>
      <c r="N1399" s="164" t="str">
        <f t="shared" si="423"/>
        <v>1+137858.308307249i</v>
      </c>
      <c r="O1399" s="164" t="str">
        <f t="shared" si="424"/>
        <v>-107488.390529139+235.044480503659i</v>
      </c>
      <c r="P1399" s="164" t="str">
        <f t="shared" si="439"/>
        <v>-32510322.8497197-14818167445.9715i</v>
      </c>
      <c r="Q1399" s="164" t="str">
        <f t="shared" si="425"/>
        <v>-7.35705179125873E-08+6.81475905997091E-07i</v>
      </c>
      <c r="R1399" s="164" t="str">
        <f t="shared" si="426"/>
        <v>280-0.00755624780007006i</v>
      </c>
      <c r="S1399" s="164" t="str">
        <f t="shared" si="427"/>
        <v>-24.9356177402312i</v>
      </c>
      <c r="T1399" s="164" t="str">
        <f t="shared" si="435"/>
        <v>2.20317699155908-24.7393526437066i</v>
      </c>
      <c r="U1399" s="164" t="str">
        <f t="shared" si="428"/>
        <v>-0.00391164583357746+0.0439236548243353i</v>
      </c>
    </row>
    <row r="1400" spans="2:21" x14ac:dyDescent="0.2">
      <c r="B1400" s="164">
        <f t="shared" si="436"/>
        <v>7.8099999999998548</v>
      </c>
      <c r="C1400" s="164">
        <f t="shared" si="437"/>
        <v>64565422.903443992</v>
      </c>
      <c r="D1400" s="164">
        <f t="shared" si="429"/>
        <v>64565.422903443992</v>
      </c>
      <c r="E1400" s="164">
        <f t="shared" si="440"/>
        <v>-123.38344878074606</v>
      </c>
      <c r="F1400" s="164">
        <f t="shared" si="430"/>
        <v>-263.90721413638016</v>
      </c>
      <c r="G1400" s="164">
        <f t="shared" si="431"/>
        <v>-27.210944633671584</v>
      </c>
      <c r="H1400" s="164">
        <f t="shared" si="432"/>
        <v>95.031129342579248</v>
      </c>
      <c r="I1400" s="164">
        <f t="shared" si="433"/>
        <v>-150.59439341441765</v>
      </c>
      <c r="J1400" s="164">
        <f t="shared" si="434"/>
        <v>-168.87608479380091</v>
      </c>
      <c r="K1400" s="164" t="str">
        <f t="shared" si="421"/>
        <v>1+18.6854603517751i</v>
      </c>
      <c r="L1400" s="164" t="str">
        <f t="shared" si="422"/>
        <v>1-6.29106020421334i</v>
      </c>
      <c r="M1400" s="164" t="str">
        <f t="shared" si="438"/>
        <v>118.551356016459+12.3944001475618i</v>
      </c>
      <c r="N1400" s="164" t="str">
        <f t="shared" si="423"/>
        <v>1+139454.632282639i</v>
      </c>
      <c r="O1400" s="164" t="str">
        <f t="shared" si="424"/>
        <v>-109992.140072997+237.766167314693i</v>
      </c>
      <c r="P1400" s="164" t="str">
        <f t="shared" si="439"/>
        <v>-33267585.5721959-15338913210.0942i</v>
      </c>
      <c r="Q1400" s="164" t="str">
        <f t="shared" si="425"/>
        <v>-7.18955537008103E-08+6.7354623649703E-07i</v>
      </c>
      <c r="R1400" s="164" t="str">
        <f t="shared" si="426"/>
        <v>280-0.00746975214675396i</v>
      </c>
      <c r="S1400" s="164" t="str">
        <f t="shared" si="427"/>
        <v>-24.650182084288i</v>
      </c>
      <c r="T1400" s="164" t="str">
        <f t="shared" si="435"/>
        <v>2.15341248916833-24.4605460292232i</v>
      </c>
      <c r="U1400" s="164" t="str">
        <f t="shared" si="428"/>
        <v>-0.00382329110348423+0.043428645691571i</v>
      </c>
    </row>
    <row r="1401" spans="2:21" x14ac:dyDescent="0.2">
      <c r="B1401" s="164">
        <f t="shared" si="436"/>
        <v>7.8149999999998547</v>
      </c>
      <c r="C1401" s="164">
        <f t="shared" si="437"/>
        <v>65313055.264725424</v>
      </c>
      <c r="D1401" s="164">
        <f t="shared" si="429"/>
        <v>65313.055264725423</v>
      </c>
      <c r="E1401" s="164">
        <f t="shared" si="440"/>
        <v>-123.48616940843259</v>
      </c>
      <c r="F1401" s="164">
        <f t="shared" si="430"/>
        <v>-263.97534768358895</v>
      </c>
      <c r="G1401" s="164">
        <f t="shared" si="431"/>
        <v>-27.310183817107514</v>
      </c>
      <c r="H1401" s="164">
        <f t="shared" si="432"/>
        <v>94.97382930271192</v>
      </c>
      <c r="I1401" s="164">
        <f t="shared" si="433"/>
        <v>-150.79635322554009</v>
      </c>
      <c r="J1401" s="164">
        <f t="shared" si="434"/>
        <v>-169.00151838087703</v>
      </c>
      <c r="K1401" s="164" t="str">
        <f t="shared" si="421"/>
        <v>1+18.9018277852436i</v>
      </c>
      <c r="L1401" s="164" t="str">
        <f t="shared" si="422"/>
        <v>1-6.3639072480943i</v>
      </c>
      <c r="M1401" s="164" t="str">
        <f t="shared" si="438"/>
        <v>121.289478844742+12.5379205371493i</v>
      </c>
      <c r="N1401" s="164" t="str">
        <f t="shared" si="423"/>
        <v>1+141069.440818487i</v>
      </c>
      <c r="O1401" s="164" t="str">
        <f t="shared" si="424"/>
        <v>-112554.209435654+240.519369773665i</v>
      </c>
      <c r="P1401" s="164" t="str">
        <f t="shared" si="439"/>
        <v>-34042487.2094215-15877959146.3352i</v>
      </c>
      <c r="Q1401" s="164" t="str">
        <f t="shared" si="425"/>
        <v>-7.02587295962224E-08+6.6571171253622E-07i</v>
      </c>
      <c r="R1401" s="164" t="str">
        <f t="shared" si="426"/>
        <v>280-0.00738424660099393i</v>
      </c>
      <c r="S1401" s="164" t="str">
        <f t="shared" si="427"/>
        <v>-24.3680137832799i</v>
      </c>
      <c r="T1401" s="164" t="str">
        <f t="shared" si="435"/>
        <v>2.10476352614564-24.1847836093207i</v>
      </c>
      <c r="U1401" s="164" t="str">
        <f t="shared" si="428"/>
        <v>-0.00373691696548049+0.0429390413951384i</v>
      </c>
    </row>
    <row r="1402" spans="2:21" x14ac:dyDescent="0.2">
      <c r="B1402" s="164">
        <f t="shared" si="436"/>
        <v>7.8199999999998546</v>
      </c>
      <c r="C1402" s="164">
        <f t="shared" si="437"/>
        <v>66069344.80073753</v>
      </c>
      <c r="D1402" s="164">
        <f t="shared" si="429"/>
        <v>66069.344800737526</v>
      </c>
      <c r="E1402" s="164">
        <f t="shared" si="440"/>
        <v>-123.58882944664444</v>
      </c>
      <c r="F1402" s="164">
        <f t="shared" si="430"/>
        <v>-264.04275489560109</v>
      </c>
      <c r="G1402" s="164">
        <f t="shared" si="431"/>
        <v>-27.409440190053601</v>
      </c>
      <c r="H1402" s="164">
        <f t="shared" si="432"/>
        <v>94.917175356268771</v>
      </c>
      <c r="I1402" s="164">
        <f t="shared" si="433"/>
        <v>-150.99826963669804</v>
      </c>
      <c r="J1402" s="164">
        <f t="shared" si="434"/>
        <v>-169.12557953933231</v>
      </c>
      <c r="K1402" s="164" t="str">
        <f t="shared" si="421"/>
        <v>1+19.1207006355113i</v>
      </c>
      <c r="L1402" s="164" t="str">
        <f t="shared" si="422"/>
        <v>1-6.43759782098784i</v>
      </c>
      <c r="M1402" s="164" t="str">
        <f t="shared" si="438"/>
        <v>124.091380746928+12.6831028145235i</v>
      </c>
      <c r="N1402" s="164" t="str">
        <f t="shared" si="423"/>
        <v>1+142702.947955914i</v>
      </c>
      <c r="O1402" s="164" t="str">
        <f t="shared" si="424"/>
        <v>-115175.957060197+243.304452814579i</v>
      </c>
      <c r="P1402" s="164" t="str">
        <f t="shared" si="439"/>
        <v>-34835438.6245012-16435948362.8294i</v>
      </c>
      <c r="Q1402" s="164" t="str">
        <f t="shared" si="425"/>
        <v>-6.86591768268719E-08+6.57971096451633E-07i</v>
      </c>
      <c r="R1402" s="164" t="str">
        <f t="shared" si="426"/>
        <v>280-0.00729971982912253i</v>
      </c>
      <c r="S1402" s="164" t="str">
        <f t="shared" si="427"/>
        <v>-24.0890754361043i</v>
      </c>
      <c r="T1402" s="164" t="str">
        <f t="shared" si="435"/>
        <v>2.05720547694186-23.912035454157i</v>
      </c>
      <c r="U1402" s="164" t="str">
        <f t="shared" si="428"/>
        <v>-0.00365247969796465+0.0424547887958922i</v>
      </c>
    </row>
    <row r="1403" spans="2:21" x14ac:dyDescent="0.2">
      <c r="B1403" s="164">
        <f t="shared" si="436"/>
        <v>7.8249999999998545</v>
      </c>
      <c r="C1403" s="164">
        <f t="shared" si="437"/>
        <v>66834391.756839134</v>
      </c>
      <c r="D1403" s="164">
        <f t="shared" si="429"/>
        <v>66834.391756839133</v>
      </c>
      <c r="E1403" s="164">
        <f t="shared" si="440"/>
        <v>-123.69143021566421</v>
      </c>
      <c r="F1403" s="164">
        <f t="shared" si="430"/>
        <v>-264.10944232653674</v>
      </c>
      <c r="G1403" s="164">
        <f t="shared" si="431"/>
        <v>-27.508713366983137</v>
      </c>
      <c r="H1403" s="164">
        <f t="shared" si="432"/>
        <v>94.861160437432204</v>
      </c>
      <c r="I1403" s="164">
        <f t="shared" si="433"/>
        <v>-151.20014358264734</v>
      </c>
      <c r="J1403" s="164">
        <f t="shared" si="434"/>
        <v>-169.24828188910453</v>
      </c>
      <c r="K1403" s="164" t="str">
        <f t="shared" si="421"/>
        <v>1+19.3421079139374i</v>
      </c>
      <c r="L1403" s="164" t="str">
        <f t="shared" si="422"/>
        <v>1-6.51214169049959i</v>
      </c>
      <c r="M1403" s="164" t="str">
        <f t="shared" si="438"/>
        <v>126.958547328494+12.8299662234378i</v>
      </c>
      <c r="N1403" s="164" t="str">
        <f t="shared" si="423"/>
        <v>1+144355.370214523i</v>
      </c>
      <c r="O1403" s="164" t="str">
        <f t="shared" si="424"/>
        <v>-117858.773031921+246.121785597175i</v>
      </c>
      <c r="P1403" s="164" t="str">
        <f t="shared" si="439"/>
        <v>-35646860.2507716-17013546567.9306i</v>
      </c>
      <c r="Q1403" s="164" t="str">
        <f t="shared" si="425"/>
        <v>-6.70960464233415E-08+6.50323169790541E-07i</v>
      </c>
      <c r="R1403" s="164" t="str">
        <f t="shared" si="426"/>
        <v>280-0.00721616062720767i</v>
      </c>
      <c r="S1403" s="164" t="str">
        <f t="shared" si="427"/>
        <v>-23.8133300697854i</v>
      </c>
      <c r="T1403" s="164" t="str">
        <f t="shared" si="435"/>
        <v>2.010714242595-23.6422718141715i</v>
      </c>
      <c r="U1403" s="164" t="str">
        <f t="shared" si="428"/>
        <v>-0.00356993651426787+0.0419758350747691i</v>
      </c>
    </row>
    <row r="1404" spans="2:21" x14ac:dyDescent="0.2">
      <c r="B1404" s="164">
        <f t="shared" si="436"/>
        <v>7.8299999999998544</v>
      </c>
      <c r="C1404" s="164">
        <f t="shared" si="437"/>
        <v>67608297.539175585</v>
      </c>
      <c r="D1404" s="164">
        <f t="shared" si="429"/>
        <v>67608.29753917559</v>
      </c>
      <c r="E1404" s="164">
        <f t="shared" si="440"/>
        <v>-123.79397300828145</v>
      </c>
      <c r="F1404" s="164">
        <f t="shared" si="430"/>
        <v>-264.17541651204226</v>
      </c>
      <c r="G1404" s="164">
        <f t="shared" si="431"/>
        <v>-27.608002970888936</v>
      </c>
      <c r="H1404" s="164">
        <f t="shared" si="432"/>
        <v>94.805777550244969</v>
      </c>
      <c r="I1404" s="164">
        <f t="shared" si="433"/>
        <v>-151.4019759791704</v>
      </c>
      <c r="J1404" s="164">
        <f t="shared" si="434"/>
        <v>-169.36963896179731</v>
      </c>
      <c r="K1404" s="164" t="str">
        <f t="shared" si="421"/>
        <v>1+19.5660789678169i</v>
      </c>
      <c r="L1404" s="164" t="str">
        <f t="shared" si="422"/>
        <v>1-6.58754873733871i</v>
      </c>
      <c r="M1404" s="164" t="str">
        <f t="shared" si="438"/>
        <v>129.892498799112+12.9785302304782i</v>
      </c>
      <c r="N1404" s="164" t="str">
        <f t="shared" si="423"/>
        <v>1+146026.926621092i</v>
      </c>
      <c r="O1404" s="164" t="str">
        <f t="shared" si="424"/>
        <v>-120604.079815365+248.971741555862i</v>
      </c>
      <c r="P1404" s="164" t="str">
        <f t="shared" si="439"/>
        <v>-36477182.3147187-17611442864.4309i</v>
      </c>
      <c r="Q1404" s="164" t="str">
        <f t="shared" si="425"/>
        <v>-6.55685087667886E-08+6.42766732919454E-07i</v>
      </c>
      <c r="R1404" s="164" t="str">
        <f t="shared" si="426"/>
        <v>280-0.00713355791956774i</v>
      </c>
      <c r="S1404" s="164" t="str">
        <f t="shared" si="427"/>
        <v>-23.5407411345735i</v>
      </c>
      <c r="T1404" s="164" t="str">
        <f t="shared" si="435"/>
        <v>1.96526624023435-23.3754631232791i</v>
      </c>
      <c r="U1404" s="164" t="str">
        <f t="shared" si="428"/>
        <v>-0.0034892455440192+0.0415021277384588i</v>
      </c>
    </row>
    <row r="1405" spans="2:21" x14ac:dyDescent="0.2">
      <c r="B1405" s="164">
        <f t="shared" si="436"/>
        <v>7.8349999999998543</v>
      </c>
      <c r="C1405" s="164">
        <f t="shared" si="437"/>
        <v>68391164.728120074</v>
      </c>
      <c r="D1405" s="164">
        <f t="shared" si="429"/>
        <v>68391.164728120071</v>
      </c>
      <c r="E1405" s="164">
        <f t="shared" si="440"/>
        <v>-123.89645909030958</v>
      </c>
      <c r="F1405" s="164">
        <f t="shared" si="430"/>
        <v>-264.24068396775482</v>
      </c>
      <c r="G1405" s="164">
        <f t="shared" si="431"/>
        <v>-27.70730863310062</v>
      </c>
      <c r="H1405" s="164">
        <f t="shared" si="432"/>
        <v>94.751019768174444</v>
      </c>
      <c r="I1405" s="164">
        <f t="shared" si="433"/>
        <v>-151.60376772341019</v>
      </c>
      <c r="J1405" s="164">
        <f t="shared" si="434"/>
        <v>-169.48966419958037</v>
      </c>
      <c r="K1405" s="164" t="str">
        <f t="shared" si="421"/>
        <v>1+19.7926434842703i</v>
      </c>
      <c r="L1405" s="164" t="str">
        <f t="shared" si="422"/>
        <v>1-6.66382895662758i</v>
      </c>
      <c r="M1405" s="164" t="str">
        <f t="shared" si="438"/>
        <v>132.894790778687+13.1288145276427i</v>
      </c>
      <c r="N1405" s="164" t="str">
        <f t="shared" si="423"/>
        <v>1+147717.838738615i</v>
      </c>
      <c r="O1405" s="164" t="str">
        <f t="shared" si="424"/>
        <v>-123413.333008524+251.854698449215i</v>
      </c>
      <c r="P1405" s="164" t="str">
        <f t="shared" si="439"/>
        <v>-37326845.0640922-18230350571.6934i</v>
      </c>
      <c r="Q1405" s="164" t="str">
        <f t="shared" si="425"/>
        <v>-6.40757531473072E-08+6.35300604643267E-07i</v>
      </c>
      <c r="R1405" s="164" t="str">
        <f t="shared" si="426"/>
        <v>280-0.00705190075730316i</v>
      </c>
      <c r="S1405" s="164" t="str">
        <f t="shared" si="427"/>
        <v>-23.2712724991005i</v>
      </c>
      <c r="T1405" s="164" t="str">
        <f t="shared" si="435"/>
        <v>1.92083839275888-23.1115800018636i</v>
      </c>
      <c r="U1405" s="164" t="str">
        <f t="shared" si="428"/>
        <v>-0.00341036581481993+0.0410336146247185i</v>
      </c>
    </row>
    <row r="1406" spans="2:21" x14ac:dyDescent="0.2">
      <c r="B1406" s="164">
        <f t="shared" si="436"/>
        <v>7.8399999999998542</v>
      </c>
      <c r="C1406" s="164">
        <f t="shared" si="437"/>
        <v>69183097.091870531</v>
      </c>
      <c r="D1406" s="164">
        <f t="shared" si="429"/>
        <v>69183.097091870528</v>
      </c>
      <c r="E1406" s="164">
        <f t="shared" si="440"/>
        <v>-123.99888970109473</v>
      </c>
      <c r="F1406" s="164">
        <f t="shared" si="430"/>
        <v>-264.30525118783379</v>
      </c>
      <c r="G1406" s="164">
        <f t="shared" si="431"/>
        <v>-27.806629993105865</v>
      </c>
      <c r="H1406" s="164">
        <f t="shared" si="432"/>
        <v>94.696880233670768</v>
      </c>
      <c r="I1406" s="164">
        <f t="shared" si="433"/>
        <v>-151.8055196942006</v>
      </c>
      <c r="J1406" s="164">
        <f t="shared" si="434"/>
        <v>-169.60837095416304</v>
      </c>
      <c r="K1406" s="164" t="str">
        <f t="shared" si="421"/>
        <v>1+20.0218314941789i</v>
      </c>
      <c r="L1406" s="164" t="str">
        <f t="shared" si="422"/>
        <v>1-6.74099245922663i</v>
      </c>
      <c r="M1406" s="164" t="str">
        <f t="shared" si="438"/>
        <v>135.967015122166+13.2808390349523i</v>
      </c>
      <c r="N1406" s="164" t="str">
        <f t="shared" si="423"/>
        <v>1+149428.33069566i</v>
      </c>
      <c r="O1406" s="164" t="str">
        <f t="shared" si="424"/>
        <v>-126288.022114626+254.771038410048i</v>
      </c>
      <c r="P1406" s="164" t="str">
        <f t="shared" si="439"/>
        <v>-38196299.001328-18871008076.6741i</v>
      </c>
      <c r="Q1406" s="164" t="str">
        <f t="shared" si="425"/>
        <v>-6.2616987332412E-08+6.27923621834444E-07i</v>
      </c>
      <c r="R1406" s="164" t="str">
        <f t="shared" si="426"/>
        <v>280-0.00697117831684565i</v>
      </c>
      <c r="S1406" s="164" t="str">
        <f t="shared" si="427"/>
        <v>-23.0048884455907i</v>
      </c>
      <c r="T1406" s="164" t="str">
        <f t="shared" si="435"/>
        <v>1.87740811868879-22.8505932595762i</v>
      </c>
      <c r="U1406" s="164" t="str">
        <f t="shared" si="428"/>
        <v>-0.00333325723422551+0.0405702439073414i</v>
      </c>
    </row>
    <row r="1407" spans="2:21" x14ac:dyDescent="0.2">
      <c r="B1407" s="164">
        <f t="shared" si="436"/>
        <v>7.8449999999998541</v>
      </c>
      <c r="C1407" s="164">
        <f t="shared" si="437"/>
        <v>69984199.600203961</v>
      </c>
      <c r="D1407" s="164">
        <f t="shared" si="429"/>
        <v>69984.199600203967</v>
      </c>
      <c r="E1407" s="164">
        <f t="shared" si="440"/>
        <v>-124.1012660540178</v>
      </c>
      <c r="F1407" s="164">
        <f t="shared" si="430"/>
        <v>-264.36912464355862</v>
      </c>
      <c r="G1407" s="164">
        <f t="shared" si="431"/>
        <v>-27.90596669837484</v>
      </c>
      <c r="H1407" s="164">
        <f t="shared" si="432"/>
        <v>94.643352157717743</v>
      </c>
      <c r="I1407" s="164">
        <f t="shared" si="433"/>
        <v>-152.00723275239264</v>
      </c>
      <c r="J1407" s="164">
        <f t="shared" si="434"/>
        <v>-169.72577248584088</v>
      </c>
      <c r="K1407" s="164" t="str">
        <f t="shared" si="421"/>
        <v>1+20.2536733761651i</v>
      </c>
      <c r="L1407" s="164" t="str">
        <f t="shared" si="422"/>
        <v>1-6.81904947307457i</v>
      </c>
      <c r="M1407" s="164" t="str">
        <f t="shared" si="438"/>
        <v>139.110800763563+13.4346239030905i</v>
      </c>
      <c r="N1407" s="164" t="str">
        <f t="shared" si="423"/>
        <v>1+151158.629216083i</v>
      </c>
      <c r="O1407" s="164" t="str">
        <f t="shared" si="424"/>
        <v>-129229.671331886+257.721147996064i</v>
      </c>
      <c r="P1407" s="164" t="str">
        <f t="shared" si="439"/>
        <v>-39086005.1224122-19534179714.8517i</v>
      </c>
      <c r="Q1407" s="164" t="str">
        <f t="shared" si="425"/>
        <v>-6.11914371453833E-08+6.20634639071849E-07i</v>
      </c>
      <c r="R1407" s="164" t="str">
        <f t="shared" si="426"/>
        <v>280-0.00689137989852315i</v>
      </c>
      <c r="S1407" s="164" t="str">
        <f t="shared" si="427"/>
        <v>-22.7415536651264i</v>
      </c>
      <c r="T1407" s="164" t="str">
        <f t="shared" si="435"/>
        <v>1.8349533221887-22.5924738979478i</v>
      </c>
      <c r="U1407" s="164" t="str">
        <f t="shared" si="428"/>
        <v>-0.00325788057203214+0.0401119641007949i</v>
      </c>
    </row>
    <row r="1408" spans="2:21" x14ac:dyDescent="0.2">
      <c r="B1408" s="164">
        <f t="shared" si="436"/>
        <v>7.849999999999854</v>
      </c>
      <c r="C1408" s="164">
        <f t="shared" si="437"/>
        <v>70794578.438390121</v>
      </c>
      <c r="D1408" s="164">
        <f t="shared" si="429"/>
        <v>70794.578438390119</v>
      </c>
      <c r="E1408" s="164">
        <f t="shared" si="440"/>
        <v>-124.20358933698944</v>
      </c>
      <c r="F1408" s="164">
        <f t="shared" si="430"/>
        <v>-264.43231078198983</v>
      </c>
      <c r="G1408" s="164">
        <f t="shared" si="431"/>
        <v>-28.005318404188685</v>
      </c>
      <c r="H1408" s="164">
        <f t="shared" si="432"/>
        <v>94.590428819378317</v>
      </c>
      <c r="I1408" s="164">
        <f t="shared" si="433"/>
        <v>-152.20890774117811</v>
      </c>
      <c r="J1408" s="164">
        <f t="shared" si="434"/>
        <v>-169.84188196261152</v>
      </c>
      <c r="K1408" s="164" t="str">
        <f t="shared" si="421"/>
        <v>1+20.4881998606193i</v>
      </c>
      <c r="L1408" s="164" t="str">
        <f t="shared" si="422"/>
        <v>1-6.89801034454402i</v>
      </c>
      <c r="M1408" s="164" t="str">
        <f t="shared" si="438"/>
        <v>142.327814579637+13.5901895160753i</v>
      </c>
      <c r="N1408" s="164" t="str">
        <f t="shared" si="423"/>
        <v>1+152908.96364908i</v>
      </c>
      <c r="O1408" s="164" t="str">
        <f t="shared" si="424"/>
        <v>-132239.840361656+260.705418241093i</v>
      </c>
      <c r="P1408" s="164" t="str">
        <f t="shared" si="439"/>
        <v>-39996435.1613071-20220656682.1152i</v>
      </c>
      <c r="Q1408" s="164" t="str">
        <f t="shared" si="425"/>
        <v>-5.97983460532646E-08+6.13432528288924E-07i</v>
      </c>
      <c r="R1408" s="164" t="str">
        <f t="shared" si="426"/>
        <v>280-0.00681249492514166i</v>
      </c>
      <c r="S1408" s="164" t="str">
        <f t="shared" si="427"/>
        <v>-22.4812332529675i</v>
      </c>
      <c r="T1408" s="164" t="str">
        <f t="shared" si="435"/>
        <v>1.79345238326125-22.3371931128195i</v>
      </c>
      <c r="U1408" s="164" t="str">
        <f t="shared" si="428"/>
        <v>-0.00318419744286591+0.0396587240645358i</v>
      </c>
    </row>
    <row r="1409" spans="2:21" x14ac:dyDescent="0.2">
      <c r="B1409" s="164">
        <f t="shared" si="436"/>
        <v>7.8549999999998539</v>
      </c>
      <c r="C1409" s="164">
        <f t="shared" si="437"/>
        <v>71614341.021266252</v>
      </c>
      <c r="D1409" s="164">
        <f t="shared" si="429"/>
        <v>71614.341021266257</v>
      </c>
      <c r="E1409" s="164">
        <f t="shared" si="440"/>
        <v>-124.30586071293726</v>
      </c>
      <c r="F1409" s="164">
        <f t="shared" si="430"/>
        <v>-264.49481602469291</v>
      </c>
      <c r="G1409" s="164">
        <f t="shared" si="431"/>
        <v>-28.104684773471014</v>
      </c>
      <c r="H1409" s="164">
        <f t="shared" si="432"/>
        <v>94.538103565334566</v>
      </c>
      <c r="I1409" s="164">
        <f t="shared" si="433"/>
        <v>-152.41054548640827</v>
      </c>
      <c r="J1409" s="164">
        <f t="shared" si="434"/>
        <v>-169.95671245935836</v>
      </c>
      <c r="K1409" s="164" t="str">
        <f t="shared" si="421"/>
        <v>1+20.725442033773i</v>
      </c>
      <c r="L1409" s="164" t="str">
        <f t="shared" si="422"/>
        <v>1-6.97788553981297i</v>
      </c>
      <c r="M1409" s="164" t="str">
        <f t="shared" si="438"/>
        <v>145.619762273697+13.74755649396i</v>
      </c>
      <c r="N1409" s="164" t="str">
        <f t="shared" si="423"/>
        <v>1+154679.565999583i</v>
      </c>
      <c r="O1409" s="164" t="str">
        <f t="shared" si="424"/>
        <v>-135320.1252354+263.724244706924i</v>
      </c>
      <c r="P1409" s="164" t="str">
        <f t="shared" si="439"/>
        <v>-40928071.8400702-20931257978.6966i</v>
      </c>
      <c r="Q1409" s="164" t="str">
        <f t="shared" si="425"/>
        <v>-5.84369747642776E-08+6.06316178431013E-07i</v>
      </c>
      <c r="R1409" s="164" t="str">
        <f t="shared" si="426"/>
        <v>280-0.00673451294058347i</v>
      </c>
      <c r="S1409" s="164" t="str">
        <f t="shared" si="427"/>
        <v>-22.2238927039255i</v>
      </c>
      <c r="T1409" s="164" t="str">
        <f t="shared" si="435"/>
        <v>1.75288414810976-22.0847222966006i</v>
      </c>
      <c r="U1409" s="164" t="str">
        <f t="shared" si="428"/>
        <v>-0.00311217028907215+0.0392104730070192i</v>
      </c>
    </row>
    <row r="1410" spans="2:21" x14ac:dyDescent="0.2">
      <c r="B1410" s="164">
        <f t="shared" si="436"/>
        <v>7.8599999999998538</v>
      </c>
      <c r="C1410" s="164">
        <f t="shared" si="437"/>
        <v>72443596.00747478</v>
      </c>
      <c r="D1410" s="164">
        <f t="shared" si="429"/>
        <v>72443.596007474785</v>
      </c>
      <c r="E1410" s="164">
        <f t="shared" si="440"/>
        <v>-124.40808132028671</v>
      </c>
      <c r="F1410" s="164">
        <f t="shared" si="430"/>
        <v>-264.55664676652077</v>
      </c>
      <c r="G1410" s="164">
        <f t="shared" si="431"/>
        <v>-28.204065476623043</v>
      </c>
      <c r="H1410" s="164">
        <f t="shared" si="432"/>
        <v>94.486369809422172</v>
      </c>
      <c r="I1410" s="164">
        <f t="shared" si="433"/>
        <v>-152.61214679690977</v>
      </c>
      <c r="J1410" s="164">
        <f t="shared" si="434"/>
        <v>-170.0702769570986</v>
      </c>
      <c r="K1410" s="164" t="str">
        <f t="shared" si="421"/>
        <v>1+20.9654313418193i</v>
      </c>
      <c r="L1410" s="164" t="str">
        <f t="shared" si="422"/>
        <v>1-7.05868564625205i</v>
      </c>
      <c r="M1410" s="164" t="str">
        <f t="shared" si="438"/>
        <v>148.988389279983+13.9067456955673i</v>
      </c>
      <c r="N1410" s="164" t="str">
        <f t="shared" si="423"/>
        <v>1+156470.670959016i</v>
      </c>
      <c r="O1410" s="164" t="str">
        <f t="shared" si="424"/>
        <v>-138472.159160932+266.778027535734i</v>
      </c>
      <c r="P1410" s="164" t="str">
        <f t="shared" si="439"/>
        <v>-41881409.1248001-21666831386.2767i</v>
      </c>
      <c r="Q1410" s="164" t="str">
        <f t="shared" si="425"/>
        <v>-5.71066008344487E-08+5.99284495121419E-07i</v>
      </c>
      <c r="R1410" s="164" t="str">
        <f t="shared" si="426"/>
        <v>280-0.00665742360842103i</v>
      </c>
      <c r="S1410" s="164" t="str">
        <f t="shared" si="427"/>
        <v>-21.9694979077894i</v>
      </c>
      <c r="T1410" s="164" t="str">
        <f t="shared" si="435"/>
        <v>1.71322791966814-21.8350330403583i</v>
      </c>
      <c r="U1410" s="164" t="str">
        <f t="shared" si="428"/>
        <v>-0.00304176236390165+0.0387671604894088i</v>
      </c>
    </row>
    <row r="1411" spans="2:21" x14ac:dyDescent="0.2">
      <c r="B1411" s="164">
        <f t="shared" si="436"/>
        <v>7.8649999999998537</v>
      </c>
      <c r="C1411" s="164">
        <f t="shared" si="437"/>
        <v>73282453.3138659</v>
      </c>
      <c r="D1411" s="164">
        <f t="shared" si="429"/>
        <v>73282.453313865903</v>
      </c>
      <c r="E1411" s="164">
        <f t="shared" si="440"/>
        <v>-124.51025227343322</v>
      </c>
      <c r="F1411" s="164">
        <f t="shared" si="430"/>
        <v>-264.6178093744561</v>
      </c>
      <c r="G1411" s="164">
        <f t="shared" si="431"/>
        <v>-28.303460191362113</v>
      </c>
      <c r="H1411" s="164">
        <f t="shared" si="432"/>
        <v>94.435221032160499</v>
      </c>
      <c r="I1411" s="164">
        <f t="shared" si="433"/>
        <v>-152.81371246479534</v>
      </c>
      <c r="J1411" s="164">
        <f t="shared" si="434"/>
        <v>-170.18258834229562</v>
      </c>
      <c r="K1411" s="164" t="str">
        <f t="shared" si="421"/>
        <v>1+21.2081995950809i</v>
      </c>
      <c r="L1411" s="164" t="str">
        <f t="shared" si="422"/>
        <v>1-7.14042137382782i</v>
      </c>
      <c r="M1411" s="164" t="str">
        <f t="shared" si="438"/>
        <v>152.435481689122+14.0677782212531i</v>
      </c>
      <c r="N1411" s="164" t="str">
        <f t="shared" si="423"/>
        <v>1+158282.515936401i</v>
      </c>
      <c r="O1411" s="164" t="str">
        <f t="shared" si="424"/>
        <v>-141697.613388359+269.86717150313i</v>
      </c>
      <c r="P1411" s="164" t="str">
        <f t="shared" si="439"/>
        <v>-42856952.487544-22428254479.4257i</v>
      </c>
      <c r="Q1411" s="164" t="str">
        <f t="shared" si="425"/>
        <v>-5.5806518283231E-08+5.92336400336125E-07i</v>
      </c>
      <c r="R1411" s="164" t="str">
        <f t="shared" si="426"/>
        <v>280-0.00658121671054674i</v>
      </c>
      <c r="S1411" s="164" t="str">
        <f t="shared" si="427"/>
        <v>-21.7180151448043i</v>
      </c>
      <c r="T1411" s="164" t="str">
        <f t="shared" si="435"/>
        <v>1.67446344829665-21.5880971357459i</v>
      </c>
      <c r="U1411" s="164" t="str">
        <f t="shared" si="428"/>
        <v>-0.00297293771499143+0.0383287364290004i</v>
      </c>
    </row>
    <row r="1412" spans="2:21" x14ac:dyDescent="0.2">
      <c r="B1412" s="164">
        <f t="shared" si="436"/>
        <v>7.8699999999998536</v>
      </c>
      <c r="C1412" s="164">
        <f t="shared" si="437"/>
        <v>74131024.130066946</v>
      </c>
      <c r="D1412" s="164">
        <f t="shared" si="429"/>
        <v>74131.024130066944</v>
      </c>
      <c r="E1412" s="164">
        <f t="shared" si="440"/>
        <v>-124.61237466320894</v>
      </c>
      <c r="F1412" s="164">
        <f t="shared" si="430"/>
        <v>-264.67831018650816</v>
      </c>
      <c r="G1412" s="164">
        <f t="shared" si="431"/>
        <v>-28.40286860256327</v>
      </c>
      <c r="H1412" s="164">
        <f t="shared" si="432"/>
        <v>94.384650780278292</v>
      </c>
      <c r="I1412" s="164">
        <f t="shared" si="433"/>
        <v>-153.0152432657722</v>
      </c>
      <c r="J1412" s="164">
        <f t="shared" si="434"/>
        <v>-170.29365940622986</v>
      </c>
      <c r="K1412" s="164" t="str">
        <f t="shared" si="421"/>
        <v>1+21.453778972227i</v>
      </c>
      <c r="L1412" s="164" t="str">
        <f t="shared" si="422"/>
        <v>1-7.22310355652246i</v>
      </c>
      <c r="M1412" s="164" t="str">
        <f t="shared" si="438"/>
        <v>155.96286719514+14.2306754157045i</v>
      </c>
      <c r="N1412" s="164" t="str">
        <f t="shared" si="423"/>
        <v>1+160115.341089828i</v>
      </c>
      <c r="O1412" s="164" t="str">
        <f t="shared" si="424"/>
        <v>-144998.198096208+272.992086071798i</v>
      </c>
      <c r="P1412" s="164" t="str">
        <f t="shared" si="439"/>
        <v>-43855219.1743058-23216435672.5927i</v>
      </c>
      <c r="Q1412" s="164" t="str">
        <f t="shared" si="425"/>
        <v>-5.45360372179118E-08+5.85470832086675E-07i</v>
      </c>
      <c r="R1412" s="164" t="str">
        <f t="shared" si="426"/>
        <v>280-0.00650588214581896i</v>
      </c>
      <c r="S1412" s="164" t="str">
        <f t="shared" si="427"/>
        <v>-21.4694110812026i</v>
      </c>
      <c r="T1412" s="164" t="str">
        <f t="shared" si="435"/>
        <v>1.63657092264195-21.3438865767766i</v>
      </c>
      <c r="U1412" s="164" t="str">
        <f t="shared" si="428"/>
        <v>-0.00290566116813713+0.0378951511023708i</v>
      </c>
    </row>
    <row r="1413" spans="2:21" x14ac:dyDescent="0.2">
      <c r="B1413" s="164">
        <f t="shared" si="436"/>
        <v>7.8749999999998535</v>
      </c>
      <c r="C1413" s="164">
        <f t="shared" si="437"/>
        <v>74989420.933220491</v>
      </c>
      <c r="D1413" s="164">
        <f t="shared" si="429"/>
        <v>74989.420933220492</v>
      </c>
      <c r="E1413" s="164">
        <f t="shared" si="440"/>
        <v>-124.71444955734101</v>
      </c>
      <c r="F1413" s="164">
        <f t="shared" si="430"/>
        <v>-264.73815551066576</v>
      </c>
      <c r="G1413" s="164">
        <f t="shared" si="431"/>
        <v>-28.502290402104492</v>
      </c>
      <c r="H1413" s="164">
        <f t="shared" si="432"/>
        <v>94.334652666235002</v>
      </c>
      <c r="I1413" s="164">
        <f t="shared" si="433"/>
        <v>-153.2167399594455</v>
      </c>
      <c r="J1413" s="164">
        <f t="shared" si="434"/>
        <v>-170.40350284443076</v>
      </c>
      <c r="K1413" s="164" t="str">
        <f t="shared" si="421"/>
        <v>1+21.7022020245378i</v>
      </c>
      <c r="L1413" s="164" t="str">
        <f t="shared" si="422"/>
        <v>1-7.30674315376973i</v>
      </c>
      <c r="M1413" s="164" t="str">
        <f t="shared" si="438"/>
        <v>159.572416064519+14.3954588707681i</v>
      </c>
      <c r="N1413" s="164" t="str">
        <f t="shared" si="423"/>
        <v>1+161969.389358286i</v>
      </c>
      <c r="O1413" s="164" t="str">
        <f t="shared" si="424"/>
        <v>-148375.663298178+276.153185445781i</v>
      </c>
      <c r="P1413" s="164" t="str">
        <f t="shared" si="439"/>
        <v>-44876738.4792968-24032315303.8834i</v>
      </c>
      <c r="Q1413" s="164" t="str">
        <f t="shared" si="425"/>
        <v>-5.32944834666122E-08+5.78686744111173E-07i</v>
      </c>
      <c r="R1413" s="164" t="str">
        <f t="shared" si="426"/>
        <v>280-0.00643140992872267i</v>
      </c>
      <c r="S1413" s="164" t="str">
        <f t="shared" si="427"/>
        <v>-21.2236527647848i</v>
      </c>
      <c r="T1413" s="164" t="str">
        <f t="shared" si="435"/>
        <v>1.5995309606594-21.102373561446i</v>
      </c>
      <c r="U1413" s="164" t="str">
        <f t="shared" si="428"/>
        <v>-0.00283989831135349+0.0374663551482591i</v>
      </c>
    </row>
    <row r="1414" spans="2:21" x14ac:dyDescent="0.2">
      <c r="B1414" s="164">
        <f t="shared" si="436"/>
        <v>7.8799999999998533</v>
      </c>
      <c r="C1414" s="164">
        <f t="shared" si="437"/>
        <v>75857757.502892986</v>
      </c>
      <c r="D1414" s="164">
        <f t="shared" si="429"/>
        <v>75857.757502892986</v>
      </c>
      <c r="E1414" s="164">
        <f t="shared" si="440"/>
        <v>-124.81647800090279</v>
      </c>
      <c r="F1414" s="164">
        <f t="shared" si="430"/>
        <v>-264.79735162390227</v>
      </c>
      <c r="G1414" s="164">
        <f t="shared" si="431"/>
        <v>-28.601725288714633</v>
      </c>
      <c r="H1414" s="164">
        <f t="shared" si="432"/>
        <v>94.285220367738944</v>
      </c>
      <c r="I1414" s="164">
        <f t="shared" si="433"/>
        <v>-153.41820328961742</v>
      </c>
      <c r="J1414" s="164">
        <f t="shared" si="434"/>
        <v>-170.51213125616334</v>
      </c>
      <c r="K1414" s="164" t="str">
        <f t="shared" si="421"/>
        <v>1+21.9535016802201i</v>
      </c>
      <c r="L1414" s="164" t="str">
        <f t="shared" si="422"/>
        <v>1-7.39135125190763i</v>
      </c>
      <c r="M1414" s="164" t="str">
        <f t="shared" si="438"/>
        <v>163.266042127851+14.5621504283125i</v>
      </c>
      <c r="N1414" s="164" t="str">
        <f t="shared" si="423"/>
        <v>1+163844.906493864i</v>
      </c>
      <c r="O1414" s="164" t="str">
        <f t="shared" si="424"/>
        <v>-151831.799771026+279.350888625376i</v>
      </c>
      <c r="P1414" s="164" t="str">
        <f t="shared" si="439"/>
        <v>-45922052.0255736-24876866756.9279i</v>
      </c>
      <c r="Q1414" s="164" t="str">
        <f t="shared" si="425"/>
        <v>-5.20811982196726E-08+5.71983105573087E-07i</v>
      </c>
      <c r="R1414" s="164" t="str">
        <f t="shared" si="426"/>
        <v>280-0.00635779018804614i</v>
      </c>
      <c r="S1414" s="164" t="str">
        <f t="shared" si="427"/>
        <v>-20.9807076205523i</v>
      </c>
      <c r="T1414" s="164" t="str">
        <f t="shared" si="435"/>
        <v>1.56332460079635-20.8635304932125i</v>
      </c>
      <c r="U1414" s="164" t="str">
        <f t="shared" si="428"/>
        <v>-0.00277561547922066+0.0370422995701944i</v>
      </c>
    </row>
    <row r="1415" spans="2:21" x14ac:dyDescent="0.2">
      <c r="B1415" s="164">
        <f t="shared" si="436"/>
        <v>7.8849999999998532</v>
      </c>
      <c r="C1415" s="164">
        <f t="shared" si="437"/>
        <v>76736148.936156213</v>
      </c>
      <c r="D1415" s="164">
        <f t="shared" si="429"/>
        <v>76736.148936156213</v>
      </c>
      <c r="E1415" s="164">
        <f t="shared" si="440"/>
        <v>-124.91846101675907</v>
      </c>
      <c r="F1415" s="164">
        <f t="shared" si="430"/>
        <v>-264.85590477123213</v>
      </c>
      <c r="G1415" s="164">
        <f t="shared" si="431"/>
        <v>-28.701172967824778</v>
      </c>
      <c r="H1415" s="164">
        <f t="shared" si="432"/>
        <v>94.236347627261821</v>
      </c>
      <c r="I1415" s="164">
        <f t="shared" si="433"/>
        <v>-153.61963398458386</v>
      </c>
      <c r="J1415" s="164">
        <f t="shared" si="434"/>
        <v>-170.61955714397033</v>
      </c>
      <c r="K1415" s="164" t="str">
        <f t="shared" si="421"/>
        <v>1+22.2077112487708i</v>
      </c>
      <c r="L1415" s="164" t="str">
        <f t="shared" si="422"/>
        <v>1-7.47693906564793i</v>
      </c>
      <c r="M1415" s="164" t="str">
        <f t="shared" si="438"/>
        <v>167.045703794563+14.7307721831229i</v>
      </c>
      <c r="N1415" s="164" t="str">
        <f t="shared" si="423"/>
        <v>1+165742.141094327i</v>
      </c>
      <c r="O1415" s="164" t="str">
        <f t="shared" si="424"/>
        <v>-155368.440004058+282.585619462675i</v>
      </c>
      <c r="P1415" s="164" t="str">
        <f t="shared" si="439"/>
        <v>-46991714.0522145-25751097622.1724i</v>
      </c>
      <c r="Q1415" s="164" t="str">
        <f t="shared" si="425"/>
        <v>-5.08955376792351E-08+5.65358900767526E-07i</v>
      </c>
      <c r="R1415" s="164" t="str">
        <f t="shared" si="426"/>
        <v>280-0.00628501316557255i</v>
      </c>
      <c r="S1415" s="164" t="str">
        <f t="shared" si="427"/>
        <v>-20.7405434463894i</v>
      </c>
      <c r="T1415" s="164" t="str">
        <f t="shared" si="435"/>
        <v>1.5279332933342-20.6273299823378i</v>
      </c>
      <c r="U1415" s="164" t="str">
        <f t="shared" si="428"/>
        <v>-0.00271277973751241+0.0366229357388764i</v>
      </c>
    </row>
    <row r="1416" spans="2:21" x14ac:dyDescent="0.2">
      <c r="B1416" s="164">
        <f t="shared" si="436"/>
        <v>7.8899999999998531</v>
      </c>
      <c r="C1416" s="164">
        <f t="shared" si="437"/>
        <v>77624711.662843198</v>
      </c>
      <c r="D1416" s="164">
        <f t="shared" si="429"/>
        <v>77624.711662843198</v>
      </c>
      <c r="E1416" s="164">
        <f t="shared" si="440"/>
        <v>-125.02039960600236</v>
      </c>
      <c r="F1416" s="164">
        <f t="shared" si="430"/>
        <v>-264.91382116481645</v>
      </c>
      <c r="G1416" s="164">
        <f t="shared" si="431"/>
        <v>-28.800633151422691</v>
      </c>
      <c r="H1416" s="164">
        <f t="shared" si="432"/>
        <v>94.188028251550207</v>
      </c>
      <c r="I1416" s="164">
        <f t="shared" si="433"/>
        <v>-153.82103275742506</v>
      </c>
      <c r="J1416" s="164">
        <f t="shared" si="434"/>
        <v>-170.72579291326625</v>
      </c>
      <c r="K1416" s="164" t="str">
        <f t="shared" si="421"/>
        <v>1+22.4648644253929i</v>
      </c>
      <c r="L1416" s="164" t="str">
        <f t="shared" si="422"/>
        <v>1-7.56351793956265i</v>
      </c>
      <c r="M1416" s="164" t="str">
        <f t="shared" si="438"/>
        <v>170.913405091302+14.9013464858302i</v>
      </c>
      <c r="N1416" s="164" t="str">
        <f t="shared" si="423"/>
        <v>1+167661.344636067i</v>
      </c>
      <c r="O1416" s="164" t="str">
        <f t="shared" si="424"/>
        <v>-158987.459170737+285.857806717748i</v>
      </c>
      <c r="P1416" s="164" t="str">
        <f t="shared" si="439"/>
        <v>-48086291.7081853-26656050898.9798i</v>
      </c>
      <c r="Q1416" s="164" t="str">
        <f t="shared" si="425"/>
        <v>-4.9736872716841E-08+5.58813128834981E-07i</v>
      </c>
      <c r="R1416" s="164" t="str">
        <f t="shared" si="426"/>
        <v>280-0.00621306921478635i</v>
      </c>
      <c r="S1416" s="164" t="str">
        <f t="shared" si="427"/>
        <v>-20.5031284087949i</v>
      </c>
      <c r="T1416" s="164" t="str">
        <f t="shared" si="435"/>
        <v>1.49333889188764-20.3937448470945i</v>
      </c>
      <c r="U1416" s="164" t="str">
        <f t="shared" si="428"/>
        <v>-0.00265135886810337+0.0362082153943191i</v>
      </c>
    </row>
    <row r="1417" spans="2:21" x14ac:dyDescent="0.2">
      <c r="B1417" s="164">
        <f t="shared" si="436"/>
        <v>7.894999999999853</v>
      </c>
      <c r="C1417" s="164">
        <f t="shared" si="437"/>
        <v>78523563.460980609</v>
      </c>
      <c r="D1417" s="164">
        <f t="shared" si="429"/>
        <v>78523.563460980615</v>
      </c>
      <c r="E1417" s="164">
        <f t="shared" ref="E1417:E1438" si="441">20*LOG(IMABS(Q1417))</f>
        <v>-125.12229474838355</v>
      </c>
      <c r="F1417" s="164">
        <f t="shared" si="430"/>
        <v>-264.97110698311724</v>
      </c>
      <c r="G1417" s="164">
        <f t="shared" si="431"/>
        <v>-28.900105557909967</v>
      </c>
      <c r="H1417" s="164">
        <f t="shared" si="432"/>
        <v>94.140256111134605</v>
      </c>
      <c r="I1417" s="164">
        <f t="shared" si="433"/>
        <v>-154.02240030629352</v>
      </c>
      <c r="J1417" s="164">
        <f t="shared" si="434"/>
        <v>-170.83085087198265</v>
      </c>
      <c r="K1417" s="164" t="str">
        <f t="shared" si="421"/>
        <v>1+22.7249952954615i</v>
      </c>
      <c r="L1417" s="164" t="str">
        <f t="shared" si="422"/>
        <v>1-7.65109934958771i</v>
      </c>
      <c r="M1417" s="164" t="str">
        <f t="shared" si="438"/>
        <v>174.871196724489+15.0738959458738i</v>
      </c>
      <c r="N1417" s="164" t="str">
        <f t="shared" si="423"/>
        <v>1+169602.771507432i</v>
      </c>
      <c r="O1417" s="164" t="str">
        <f t="shared" si="424"/>
        <v>-162690.776122929+289.16788411547i</v>
      </c>
      <c r="P1417" s="164" t="str">
        <f t="shared" si="439"/>
        <v>-49206365.3530466-27592806239.976i</v>
      </c>
      <c r="Q1417" s="164" t="str">
        <f t="shared" si="425"/>
        <v>-4.86045885388494E-08+5.52344803482086E-07i</v>
      </c>
      <c r="R1417" s="164" t="str">
        <f t="shared" si="426"/>
        <v>280-0.0061419487995948i</v>
      </c>
      <c r="S1417" s="164" t="str">
        <f t="shared" si="427"/>
        <v>-20.2684310386629i</v>
      </c>
      <c r="T1417" s="164" t="str">
        <f t="shared" si="435"/>
        <v>1.45952364505923-20.1627481148462i</v>
      </c>
      <c r="U1417" s="164" t="str">
        <f t="shared" si="428"/>
        <v>-0.00259132135415215+0.0357980906477686i</v>
      </c>
    </row>
    <row r="1418" spans="2:21" x14ac:dyDescent="0.2">
      <c r="B1418" s="164">
        <f t="shared" si="436"/>
        <v>7.8999999999998529</v>
      </c>
      <c r="C1418" s="164">
        <f t="shared" si="437"/>
        <v>79432823.472401276</v>
      </c>
      <c r="D1418" s="164">
        <f t="shared" si="429"/>
        <v>79432.823472401273</v>
      </c>
      <c r="E1418" s="164">
        <f t="shared" si="441"/>
        <v>-125.22414740273541</v>
      </c>
      <c r="F1418" s="164">
        <f t="shared" si="430"/>
        <v>-265.02776837009753</v>
      </c>
      <c r="G1418" s="164">
        <f t="shared" si="431"/>
        <v>-28.999589911962662</v>
      </c>
      <c r="H1418" s="164">
        <f t="shared" si="432"/>
        <v>94.093025139835746</v>
      </c>
      <c r="I1418" s="164">
        <f t="shared" si="433"/>
        <v>-154.22373731469807</v>
      </c>
      <c r="J1418" s="164">
        <f t="shared" si="434"/>
        <v>-170.9347432302618</v>
      </c>
      <c r="K1418" s="164" t="str">
        <f t="shared" si="421"/>
        <v>1+22.9881383390417i</v>
      </c>
      <c r="L1418" s="164" t="str">
        <f t="shared" si="422"/>
        <v>1-7.7396949045442i</v>
      </c>
      <c r="M1418" s="164" t="str">
        <f t="shared" si="438"/>
        <v>178.921177167638+15.2484434344975i</v>
      </c>
      <c r="N1418" s="164" t="str">
        <f t="shared" si="423"/>
        <v>1+171566.679042455i</v>
      </c>
      <c r="O1418" s="164" t="str">
        <f t="shared" si="424"/>
        <v>-166480.354408303+292.516290403017i</v>
      </c>
      <c r="P1418" s="164" t="str">
        <f t="shared" si="439"/>
        <v>-50352528.8646723-28562481239.1272i</v>
      </c>
      <c r="Q1418" s="164" t="str">
        <f t="shared" si="425"/>
        <v>-4.74980843594959E-08+5.45952952709301E-07i</v>
      </c>
      <c r="R1418" s="164" t="str">
        <f t="shared" si="426"/>
        <v>280-0.00607164249306392i</v>
      </c>
      <c r="S1418" s="164" t="str">
        <f t="shared" si="427"/>
        <v>-20.036420227111i</v>
      </c>
      <c r="T1418" s="164" t="str">
        <f t="shared" si="435"/>
        <v>1.42647018824723-19.9343130230032i</v>
      </c>
      <c r="U1418" s="164" t="str">
        <f t="shared" si="428"/>
        <v>-0.00253263636555643+0.0353925139833998i</v>
      </c>
    </row>
    <row r="1419" spans="2:21" x14ac:dyDescent="0.2">
      <c r="B1419" s="164">
        <f t="shared" si="436"/>
        <v>7.9049999999998528</v>
      </c>
      <c r="C1419" s="164">
        <f t="shared" si="437"/>
        <v>80352612.218534529</v>
      </c>
      <c r="D1419" s="164">
        <f t="shared" si="429"/>
        <v>80352.61221853453</v>
      </c>
      <c r="E1419" s="164">
        <f t="shared" si="441"/>
        <v>-125.32595850738801</v>
      </c>
      <c r="F1419" s="164">
        <f t="shared" si="430"/>
        <v>-265.0838114344665</v>
      </c>
      <c r="G1419" s="164">
        <f t="shared" si="431"/>
        <v>-29.099085944394151</v>
      </c>
      <c r="H1419" s="164">
        <f t="shared" si="432"/>
        <v>94.046329334269089</v>
      </c>
      <c r="I1419" s="164">
        <f t="shared" si="433"/>
        <v>-154.42504445178216</v>
      </c>
      <c r="J1419" s="164">
        <f t="shared" si="434"/>
        <v>-171.03748210019739</v>
      </c>
      <c r="K1419" s="164" t="str">
        <f t="shared" si="421"/>
        <v>1+23.2543284354589i</v>
      </c>
      <c r="L1419" s="164" t="str">
        <f t="shared" si="422"/>
        <v>1-7.82931634767694i</v>
      </c>
      <c r="M1419" s="164" t="str">
        <f t="shared" si="438"/>
        <v>183.065493773987+15.425012087782i</v>
      </c>
      <c r="N1419" s="164" t="str">
        <f t="shared" si="423"/>
        <v>1+173553.327554949i</v>
      </c>
      <c r="O1419" s="164" t="str">
        <f t="shared" si="424"/>
        <v>-170358.203311425+295.903469408014i</v>
      </c>
      <c r="P1419" s="164" t="str">
        <f t="shared" si="439"/>
        <v>-51525389.9541263-29566232765.0769i</v>
      </c>
      <c r="Q1419" s="164" t="str">
        <f t="shared" si="425"/>
        <v>-4.6416773081438E-08+5.39636618545365E-07i</v>
      </c>
      <c r="R1419" s="164" t="str">
        <f t="shared" si="426"/>
        <v>280-0.00600214097616892i</v>
      </c>
      <c r="S1419" s="164" t="str">
        <f t="shared" si="427"/>
        <v>-19.8070652213574i</v>
      </c>
      <c r="T1419" s="164" t="str">
        <f t="shared" si="435"/>
        <v>1.39416153560507-19.7084130198613i</v>
      </c>
      <c r="U1419" s="164" t="str">
        <f t="shared" si="428"/>
        <v>-0.0024752737446774+0.0349914382598058i</v>
      </c>
    </row>
    <row r="1420" spans="2:21" x14ac:dyDescent="0.2">
      <c r="B1420" s="164">
        <f t="shared" si="436"/>
        <v>7.9099999999998527</v>
      </c>
      <c r="C1420" s="164">
        <f t="shared" si="437"/>
        <v>81283051.61638242</v>
      </c>
      <c r="D1420" s="164">
        <f t="shared" si="429"/>
        <v>81283.051616382421</v>
      </c>
      <c r="E1420" s="164">
        <f t="shared" si="441"/>
        <v>-125.42772898057879</v>
      </c>
      <c r="F1420" s="164">
        <f t="shared" si="430"/>
        <v>-265.13924224896806</v>
      </c>
      <c r="G1420" s="164">
        <f t="shared" si="431"/>
        <v>-29.198593392021429</v>
      </c>
      <c r="H1420" s="164">
        <f t="shared" si="432"/>
        <v>94.000162753347325</v>
      </c>
      <c r="I1420" s="164">
        <f t="shared" si="433"/>
        <v>-154.62632237260021</v>
      </c>
      <c r="J1420" s="164">
        <f t="shared" si="434"/>
        <v>-171.13907949562073</v>
      </c>
      <c r="K1420" s="164" t="str">
        <f t="shared" si="421"/>
        <v>1+23.5236008679219i</v>
      </c>
      <c r="L1420" s="164" t="str">
        <f t="shared" si="422"/>
        <v>1-7.91997555821114i</v>
      </c>
      <c r="M1420" s="164" t="str">
        <f t="shared" si="438"/>
        <v>187.306343915056+15.6036253097108i</v>
      </c>
      <c r="N1420" s="164" t="str">
        <f t="shared" si="423"/>
        <v>1+175562.980373025i</v>
      </c>
      <c r="O1420" s="164" t="str">
        <f t="shared" si="424"/>
        <v>-174326.378919113+299.329870097369i</v>
      </c>
      <c r="P1420" s="164" t="str">
        <f t="shared" si="439"/>
        <v>-52725570.4878836-30605258341.3469i</v>
      </c>
      <c r="Q1420" s="164" t="str">
        <f t="shared" si="425"/>
        <v>-4.53600809835805E-08+5.33394856788135E-07i</v>
      </c>
      <c r="R1420" s="164" t="str">
        <f t="shared" si="426"/>
        <v>280-0.00593343503655901i</v>
      </c>
      <c r="S1420" s="164" t="str">
        <f t="shared" si="427"/>
        <v>-19.5803356206447i</v>
      </c>
      <c r="T1420" s="164" t="str">
        <f t="shared" si="435"/>
        <v>1.36258107215027-19.4850217653257i</v>
      </c>
      <c r="U1420" s="164" t="str">
        <f t="shared" si="428"/>
        <v>-0.00241920399232945+0.0345948167112831i</v>
      </c>
    </row>
    <row r="1421" spans="2:21" x14ac:dyDescent="0.2">
      <c r="B1421" s="164">
        <f t="shared" si="436"/>
        <v>7.9149999999998526</v>
      </c>
      <c r="C1421" s="164">
        <f t="shared" si="437"/>
        <v>82224264.994679287</v>
      </c>
      <c r="D1421" s="164">
        <f t="shared" si="429"/>
        <v>82224.264994679281</v>
      </c>
      <c r="E1421" s="164">
        <f t="shared" si="441"/>
        <v>-125.52945972085459</v>
      </c>
      <c r="F1421" s="164">
        <f t="shared" si="430"/>
        <v>-265.19406684971102</v>
      </c>
      <c r="G1421" s="164">
        <f t="shared" si="431"/>
        <v>-29.29811199753388</v>
      </c>
      <c r="H1421" s="164">
        <f t="shared" si="432"/>
        <v>93.954519517781151</v>
      </c>
      <c r="I1421" s="164">
        <f t="shared" si="433"/>
        <v>-154.82757171838847</v>
      </c>
      <c r="J1421" s="164">
        <f t="shared" si="434"/>
        <v>-171.23954733192988</v>
      </c>
      <c r="K1421" s="164" t="str">
        <f t="shared" si="421"/>
        <v>1+23.7959913282001i</v>
      </c>
      <c r="L1421" s="164" t="str">
        <f t="shared" si="422"/>
        <v>1-8.01168455292697i</v>
      </c>
      <c r="M1421" s="164" t="str">
        <f t="shared" si="438"/>
        <v>191.645976145725+15.7843067752731i</v>
      </c>
      <c r="N1421" s="164" t="str">
        <f t="shared" si="423"/>
        <v>1+177595.903873986i</v>
      </c>
      <c r="O1421" s="164" t="str">
        <f t="shared" si="424"/>
        <v>-178386.985210601+302.795946636783i</v>
      </c>
      <c r="P1421" s="164" t="str">
        <f t="shared" si="439"/>
        <v>-53953706.8175493-31680797575.0361i</v>
      </c>
      <c r="Q1421" s="164" t="str">
        <f t="shared" si="425"/>
        <v>-4.43274474160481E-08+5.27226736751844E-07i</v>
      </c>
      <c r="R1421" s="164" t="str">
        <f t="shared" si="426"/>
        <v>280-0.00586551556733631i</v>
      </c>
      <c r="S1421" s="164" t="str">
        <f t="shared" si="427"/>
        <v>-19.3562013722098i</v>
      </c>
      <c r="T1421" s="164" t="str">
        <f t="shared" si="435"/>
        <v>1.33171254602088-19.2641131315264i</v>
      </c>
      <c r="U1421" s="164" t="str">
        <f t="shared" si="428"/>
        <v>-0.00236439825403184+0.034202602948924i</v>
      </c>
    </row>
    <row r="1422" spans="2:21" x14ac:dyDescent="0.2">
      <c r="B1422" s="164">
        <f t="shared" si="436"/>
        <v>7.9199999999998525</v>
      </c>
      <c r="C1422" s="164">
        <f t="shared" si="437"/>
        <v>83176377.11023894</v>
      </c>
      <c r="D1422" s="164">
        <f t="shared" si="429"/>
        <v>83176.377110238944</v>
      </c>
      <c r="E1422" s="164">
        <f t="shared" si="441"/>
        <v>-125.63115160746692</v>
      </c>
      <c r="F1422" s="164">
        <f t="shared" si="430"/>
        <v>-265.24829123554031</v>
      </c>
      <c r="G1422" s="164">
        <f t="shared" si="431"/>
        <v>-29.397641509364863</v>
      </c>
      <c r="H1422" s="164">
        <f t="shared" si="432"/>
        <v>93.909393809579058</v>
      </c>
      <c r="I1422" s="164">
        <f t="shared" si="433"/>
        <v>-155.02879311683179</v>
      </c>
      <c r="J1422" s="164">
        <f t="shared" si="434"/>
        <v>-171.33889742596125</v>
      </c>
      <c r="K1422" s="164" t="str">
        <f t="shared" si="421"/>
        <v>1+24.071535921354i</v>
      </c>
      <c r="L1422" s="164" t="str">
        <f t="shared" si="422"/>
        <v>1-8.10445548775232i</v>
      </c>
      <c r="M1422" s="164" t="str">
        <f t="shared" si="438"/>
        <v>196.086691396445+15.9670804336017i</v>
      </c>
      <c r="N1422" s="164" t="str">
        <f t="shared" si="423"/>
        <v>1+179652.36751964i</v>
      </c>
      <c r="O1422" s="164" t="str">
        <f t="shared" si="424"/>
        <v>-182542.17517309+306.302158450946i</v>
      </c>
      <c r="P1422" s="164" t="str">
        <f t="shared" si="439"/>
        <v>-55210450.1172615-32794133635.7283i</v>
      </c>
      <c r="Q1422" s="164" t="str">
        <f t="shared" si="425"/>
        <v>-4.33183245021189E-08+5.21131341020438E-07i</v>
      </c>
      <c r="R1422" s="164" t="str">
        <f t="shared" si="426"/>
        <v>280-0.00579837356584875i</v>
      </c>
      <c r="S1422" s="164" t="str">
        <f t="shared" si="427"/>
        <v>-19.1346327673009i</v>
      </c>
      <c r="T1422" s="164" t="str">
        <f t="shared" si="435"/>
        <v>1.30154006087769-19.0456612033284i</v>
      </c>
      <c r="U1422" s="164" t="str">
        <f t="shared" si="428"/>
        <v>-0.00231082830651913+0.0338147509615229i</v>
      </c>
    </row>
    <row r="1423" spans="2:21" x14ac:dyDescent="0.2">
      <c r="B1423" s="164">
        <f t="shared" si="436"/>
        <v>7.9249999999998524</v>
      </c>
      <c r="C1423" s="164">
        <f t="shared" si="437"/>
        <v>84139514.164491013</v>
      </c>
      <c r="D1423" s="164">
        <f t="shared" si="429"/>
        <v>84139.514164491018</v>
      </c>
      <c r="E1423" s="164">
        <f t="shared" si="441"/>
        <v>-125.73280550076166</v>
      </c>
      <c r="F1423" s="164">
        <f t="shared" si="430"/>
        <v>-265.30192136744688</v>
      </c>
      <c r="G1423" s="164">
        <f t="shared" si="431"/>
        <v>-29.497181681566214</v>
      </c>
      <c r="H1423" s="164">
        <f t="shared" si="432"/>
        <v>93.864779871545736</v>
      </c>
      <c r="I1423" s="164">
        <f t="shared" si="433"/>
        <v>-155.22998718232787</v>
      </c>
      <c r="J1423" s="164">
        <f t="shared" si="434"/>
        <v>-171.43714149590113</v>
      </c>
      <c r="K1423" s="164" t="str">
        <f t="shared" si="421"/>
        <v>1+24.3502711705208i</v>
      </c>
      <c r="L1423" s="164" t="str">
        <f t="shared" si="422"/>
        <v>1-8.19830065937413i</v>
      </c>
      <c r="M1423" s="164" t="str">
        <f t="shared" si="438"/>
        <v>200.63084419322+16.1519705111467i</v>
      </c>
      <c r="N1423" s="164" t="str">
        <f t="shared" si="423"/>
        <v>1+181732.643892016i</v>
      </c>
      <c r="O1423" s="164" t="str">
        <f t="shared" si="424"/>
        <v>-186794.151943301+309.848970284437i</v>
      </c>
      <c r="P1423" s="164" t="str">
        <f t="shared" si="439"/>
        <v>-56496466.7289527-33946594786.3741i</v>
      </c>
      <c r="Q1423" s="164" t="str">
        <f t="shared" si="425"/>
        <v>-4.2332176846964E-08+5.1510776520682E-07i</v>
      </c>
      <c r="R1423" s="164" t="str">
        <f t="shared" si="426"/>
        <v>280-0.00573200013249679i</v>
      </c>
      <c r="S1423" s="164" t="str">
        <f t="shared" si="427"/>
        <v>-18.9156004372393i</v>
      </c>
      <c r="T1423" s="164" t="str">
        <f t="shared" si="435"/>
        <v>1.27204806844992-18.8296402787412i</v>
      </c>
      <c r="U1423" s="164" t="str">
        <f t="shared" si="428"/>
        <v>-0.00225846654450638+0.0334312151163028i</v>
      </c>
    </row>
    <row r="1424" spans="2:21" x14ac:dyDescent="0.2">
      <c r="B1424" s="164">
        <f t="shared" si="436"/>
        <v>7.9299999999998523</v>
      </c>
      <c r="C1424" s="164">
        <f t="shared" si="437"/>
        <v>85113803.820208818</v>
      </c>
      <c r="D1424" s="164">
        <f t="shared" si="429"/>
        <v>85113.803820208821</v>
      </c>
      <c r="E1424" s="164">
        <f t="shared" si="441"/>
        <v>-125.83442224256038</v>
      </c>
      <c r="F1424" s="164">
        <f t="shared" si="430"/>
        <v>-265.35496316801556</v>
      </c>
      <c r="G1424" s="164">
        <f t="shared" si="431"/>
        <v>-29.596732273684651</v>
      </c>
      <c r="H1424" s="164">
        <f t="shared" si="432"/>
        <v>93.820672006779731</v>
      </c>
      <c r="I1424" s="164">
        <f t="shared" si="433"/>
        <v>-155.43115451624504</v>
      </c>
      <c r="J1424" s="164">
        <f t="shared" si="434"/>
        <v>-171.53429116123584</v>
      </c>
      <c r="K1424" s="164" t="str">
        <f t="shared" si="421"/>
        <v>1+24.632234021756i</v>
      </c>
      <c r="L1424" s="164" t="str">
        <f t="shared" si="422"/>
        <v>1-8.29323250686824i</v>
      </c>
      <c r="M1424" s="164" t="str">
        <f t="shared" si="438"/>
        <v>205.280843906013+16.3390015148878i</v>
      </c>
      <c r="N1424" s="164" t="str">
        <f t="shared" si="423"/>
        <v>1+183837.008729494i</v>
      </c>
      <c r="O1424" s="164" t="str">
        <f t="shared" si="424"/>
        <v>-191145.169975599+313.436852263323i</v>
      </c>
      <c r="P1424" s="164" t="str">
        <f t="shared" si="439"/>
        <v>-57812438.5156532-35139555967.968i</v>
      </c>
      <c r="Q1424" s="164" t="str">
        <f t="shared" si="425"/>
        <v>-4.13684812530481E-08+5.09155117717948E-07i</v>
      </c>
      <c r="R1424" s="164" t="str">
        <f t="shared" si="426"/>
        <v>280-0.00566638646955366i</v>
      </c>
      <c r="S1424" s="164" t="str">
        <f t="shared" si="427"/>
        <v>-18.6990753495271i</v>
      </c>
      <c r="T1424" s="164" t="str">
        <f t="shared" si="435"/>
        <v>1.24322136122265-18.616024869233i</v>
      </c>
      <c r="U1424" s="164" t="str">
        <f t="shared" si="428"/>
        <v>-0.002207285967706+0.0330519501594736i</v>
      </c>
    </row>
    <row r="1425" spans="2:21" x14ac:dyDescent="0.2">
      <c r="B1425" s="164">
        <f t="shared" si="436"/>
        <v>7.9349999999998522</v>
      </c>
      <c r="C1425" s="164">
        <f t="shared" si="437"/>
        <v>86099375.218430907</v>
      </c>
      <c r="D1425" s="164">
        <f t="shared" si="429"/>
        <v>86099.375218430912</v>
      </c>
      <c r="E1425" s="164">
        <f t="shared" si="441"/>
        <v>-125.9360026565362</v>
      </c>
      <c r="F1425" s="164">
        <f t="shared" si="430"/>
        <v>-265.40742252090962</v>
      </c>
      <c r="G1425" s="164">
        <f t="shared" si="431"/>
        <v>-29.696293050641888</v>
      </c>
      <c r="H1425" s="164">
        <f t="shared" si="432"/>
        <v>93.777064578170439</v>
      </c>
      <c r="I1425" s="164">
        <f t="shared" si="433"/>
        <v>-155.63229570717809</v>
      </c>
      <c r="J1425" s="164">
        <f t="shared" si="434"/>
        <v>-171.63035794273918</v>
      </c>
      <c r="K1425" s="164" t="str">
        <f t="shared" si="421"/>
        <v>1+24.91746184893i</v>
      </c>
      <c r="L1425" s="164" t="str">
        <f t="shared" si="422"/>
        <v>1-8.38926361334823i</v>
      </c>
      <c r="M1425" s="164" t="str">
        <f t="shared" si="438"/>
        <v>210.039156026221+16.5281982355818i</v>
      </c>
      <c r="N1425" s="164" t="str">
        <f t="shared" si="423"/>
        <v>1+185965.740963354i</v>
      </c>
      <c r="O1425" s="164" t="str">
        <f t="shared" si="424"/>
        <v>-195597.536237337+317.066279957472i</v>
      </c>
      <c r="P1425" s="164" t="str">
        <f t="shared" si="439"/>
        <v>-59159063.2230229-36374440439.9166i</v>
      </c>
      <c r="Q1425" s="164" t="str">
        <f t="shared" si="425"/>
        <v>-4.04267264420229E-08+5.03272519525469E-07i</v>
      </c>
      <c r="R1425" s="164" t="str">
        <f t="shared" si="426"/>
        <v>280-0.00560152387999948i</v>
      </c>
      <c r="S1425" s="164" t="str">
        <f t="shared" si="427"/>
        <v>-18.4850288039983i</v>
      </c>
      <c r="T1425" s="164" t="str">
        <f t="shared" si="435"/>
        <v>1.21504506526375-18.4047896999501i</v>
      </c>
      <c r="U1425" s="164" t="str">
        <f t="shared" si="428"/>
        <v>-0.00215726016809229+0.0326769112166215i</v>
      </c>
    </row>
    <row r="1426" spans="2:21" x14ac:dyDescent="0.2">
      <c r="B1426" s="164">
        <f t="shared" si="436"/>
        <v>7.9399999999998521</v>
      </c>
      <c r="C1426" s="164">
        <f t="shared" si="437"/>
        <v>87096358.995578557</v>
      </c>
      <c r="D1426" s="164">
        <f t="shared" si="429"/>
        <v>87096.358995578557</v>
      </c>
      <c r="E1426" s="164">
        <f t="shared" si="441"/>
        <v>-126.03754754858257</v>
      </c>
      <c r="F1426" s="164">
        <f t="shared" si="430"/>
        <v>-265.45930527039002</v>
      </c>
      <c r="G1426" s="164">
        <f t="shared" si="431"/>
        <v>-29.795863782616419</v>
      </c>
      <c r="H1426" s="164">
        <f t="shared" si="432"/>
        <v>93.733952007894885</v>
      </c>
      <c r="I1426" s="164">
        <f t="shared" si="433"/>
        <v>-155.83341133119899</v>
      </c>
      <c r="J1426" s="164">
        <f t="shared" si="434"/>
        <v>-171.72535326249513</v>
      </c>
      <c r="K1426" s="164" t="str">
        <f t="shared" si="421"/>
        <v>1+25.2059924586824i</v>
      </c>
      <c r="L1426" s="164" t="str">
        <f t="shared" si="422"/>
        <v>1-8.48640670763323i</v>
      </c>
      <c r="M1426" s="164" t="str">
        <f t="shared" si="438"/>
        <v>214.908303473915+16.7195857510492i</v>
      </c>
      <c r="N1426" s="164" t="str">
        <f t="shared" si="423"/>
        <v>1+188119.122754747i</v>
      </c>
      <c r="O1426" s="164" t="str">
        <f t="shared" si="424"/>
        <v>-200153.61143204+320.737734443596i</v>
      </c>
      <c r="P1426" s="164" t="str">
        <f t="shared" si="439"/>
        <v>-60537054.8493063-37652721478.0521i</v>
      </c>
      <c r="Q1426" s="164" t="str">
        <f t="shared" si="425"/>
        <v>-3.95064127829754E-08+4.97459103941827E-07i</v>
      </c>
      <c r="R1426" s="164" t="str">
        <f t="shared" si="426"/>
        <v>280-0.00553740376636824i</v>
      </c>
      <c r="S1426" s="164" t="str">
        <f t="shared" si="427"/>
        <v>-18.2734324290152i</v>
      </c>
      <c r="T1426" s="164" t="str">
        <f t="shared" si="435"/>
        <v>1.18750463318858-18.1959097098497i</v>
      </c>
      <c r="U1426" s="164" t="str">
        <f t="shared" si="428"/>
        <v>-0.00210836331741053+0.0323060537929445i</v>
      </c>
    </row>
    <row r="1427" spans="2:21" x14ac:dyDescent="0.2">
      <c r="B1427" s="164">
        <f t="shared" si="436"/>
        <v>7.944999999999852</v>
      </c>
      <c r="C1427" s="164">
        <f t="shared" si="437"/>
        <v>88104887.300771564</v>
      </c>
      <c r="D1427" s="164">
        <f t="shared" si="429"/>
        <v>88104.887300771559</v>
      </c>
      <c r="E1427" s="164">
        <f t="shared" si="441"/>
        <v>-126.13905770717597</v>
      </c>
      <c r="F1427" s="164">
        <f t="shared" si="430"/>
        <v>-265.51061722086945</v>
      </c>
      <c r="G1427" s="164">
        <f t="shared" si="431"/>
        <v>-29.895444244927933</v>
      </c>
      <c r="H1427" s="164">
        <f t="shared" si="432"/>
        <v>93.691328776913736</v>
      </c>
      <c r="I1427" s="164">
        <f t="shared" si="433"/>
        <v>-156.03450195210391</v>
      </c>
      <c r="J1427" s="164">
        <f t="shared" si="434"/>
        <v>-171.81928844395571</v>
      </c>
      <c r="K1427" s="164" t="str">
        <f t="shared" si="421"/>
        <v>1+25.4978640954331i</v>
      </c>
      <c r="L1427" s="164" t="str">
        <f t="shared" si="422"/>
        <v>1-8.58467466593516i</v>
      </c>
      <c r="M1427" s="164" t="str">
        <f t="shared" si="438"/>
        <v>219.890867935522+16.9131894294979i</v>
      </c>
      <c r="N1427" s="164" t="str">
        <f t="shared" si="423"/>
        <v>1+190297.439532098i</v>
      </c>
      <c r="O1427" s="164" t="str">
        <f t="shared" si="424"/>
        <v>-204815.811251084+324.451702369009i</v>
      </c>
      <c r="P1427" s="164" t="str">
        <f t="shared" si="439"/>
        <v>-61947144.0239038-38975924132.3191i</v>
      </c>
      <c r="Q1427" s="164" t="str">
        <f t="shared" si="425"/>
        <v>-3.86070520268783E-08+4.91714016401617E-07i</v>
      </c>
      <c r="R1427" s="164" t="str">
        <f t="shared" si="426"/>
        <v>280-0.00547401762960831i</v>
      </c>
      <c r="S1427" s="164" t="str">
        <f t="shared" si="427"/>
        <v>-18.0642581777074i</v>
      </c>
      <c r="T1427" s="164" t="str">
        <f t="shared" si="435"/>
        <v>1.16058583726009-17.9893600517467i</v>
      </c>
      <c r="U1427" s="164" t="str">
        <f t="shared" si="428"/>
        <v>-0.00206057015492652+0.0319393337733361i</v>
      </c>
    </row>
    <row r="1428" spans="2:21" x14ac:dyDescent="0.2">
      <c r="B1428" s="164">
        <f t="shared" si="436"/>
        <v>7.9499999999998519</v>
      </c>
      <c r="C1428" s="164">
        <f t="shared" si="437"/>
        <v>89125093.813344359</v>
      </c>
      <c r="D1428" s="164">
        <f t="shared" si="429"/>
        <v>89125.093813344356</v>
      </c>
      <c r="E1428" s="164">
        <f t="shared" si="441"/>
        <v>-126.24053390373156</v>
      </c>
      <c r="F1428" s="164">
        <f t="shared" si="430"/>
        <v>-265.56136413649824</v>
      </c>
      <c r="G1428" s="164">
        <f t="shared" si="431"/>
        <v>-29.995034217924442</v>
      </c>
      <c r="H1428" s="164">
        <f t="shared" si="432"/>
        <v>93.649189424468133</v>
      </c>
      <c r="I1428" s="164">
        <f t="shared" si="433"/>
        <v>-156.235568121656</v>
      </c>
      <c r="J1428" s="164">
        <f t="shared" si="434"/>
        <v>-171.91217471203009</v>
      </c>
      <c r="K1428" s="164" t="str">
        <f t="shared" si="421"/>
        <v>1+25.7931154464513i</v>
      </c>
      <c r="L1428" s="164" t="str">
        <f t="shared" si="422"/>
        <v>1-8.68408051356547i</v>
      </c>
      <c r="M1428" s="164" t="str">
        <f t="shared" si="438"/>
        <v>224.989491232672+17.1090349328858i</v>
      </c>
      <c r="N1428" s="164" t="str">
        <f t="shared" si="423"/>
        <v>1+192500.980028936i</v>
      </c>
      <c r="O1428" s="164" t="str">
        <f t="shared" si="424"/>
        <v>-209586.607654524+328.208676016137i</v>
      </c>
      <c r="P1428" s="164" t="str">
        <f t="shared" si="439"/>
        <v>-63390078.3947604-40345627046.2273i</v>
      </c>
      <c r="Q1428" s="164" t="str">
        <f t="shared" si="425"/>
        <v>-3.77281670471091E-08+4.86036414248123E-07i</v>
      </c>
      <c r="R1428" s="164" t="str">
        <f t="shared" si="426"/>
        <v>280-0.00541135706795592i</v>
      </c>
      <c r="S1428" s="164" t="str">
        <f t="shared" si="427"/>
        <v>-17.8574783242546i</v>
      </c>
      <c r="T1428" s="164" t="str">
        <f t="shared" si="435"/>
        <v>1.13427476262271-17.7851160922795i</v>
      </c>
      <c r="U1428" s="164" t="str">
        <f t="shared" si="428"/>
        <v>-0.00201385597541368+0.0315767074223238i</v>
      </c>
    </row>
    <row r="1429" spans="2:21" x14ac:dyDescent="0.2">
      <c r="B1429" s="164">
        <f t="shared" si="436"/>
        <v>7.9549999999998517</v>
      </c>
      <c r="C1429" s="164">
        <f t="shared" si="437"/>
        <v>90157113.760565132</v>
      </c>
      <c r="D1429" s="164">
        <f t="shared" si="429"/>
        <v>90157.113760565131</v>
      </c>
      <c r="E1429" s="164">
        <f t="shared" si="441"/>
        <v>-126.34197689295311</v>
      </c>
      <c r="F1429" s="164">
        <f t="shared" si="430"/>
        <v>-265.61155174078283</v>
      </c>
      <c r="G1429" s="164">
        <f t="shared" si="431"/>
        <v>-30.0946334868718</v>
      </c>
      <c r="H1429" s="164">
        <f t="shared" si="432"/>
        <v>93.607528547575697</v>
      </c>
      <c r="I1429" s="164">
        <f t="shared" si="433"/>
        <v>-156.43661037982491</v>
      </c>
      <c r="J1429" s="164">
        <f t="shared" si="434"/>
        <v>-172.00402319320713</v>
      </c>
      <c r="K1429" s="164" t="str">
        <f t="shared" si="421"/>
        <v>1+26.0917856469837i</v>
      </c>
      <c r="L1429" s="164" t="str">
        <f t="shared" si="422"/>
        <v>1-8.78463742666157i</v>
      </c>
      <c r="M1429" s="164" t="str">
        <f t="shared" si="438"/>
        <v>230.206876722924+17.3071482203221i</v>
      </c>
      <c r="N1429" s="164" t="str">
        <f t="shared" si="423"/>
        <v>1+194730.036322167i</v>
      </c>
      <c r="O1429" s="164" t="str">
        <f t="shared" si="424"/>
        <v>-214468.530181762+332.009153367768i</v>
      </c>
      <c r="P1429" s="164" t="str">
        <f t="shared" si="439"/>
        <v>-64866623.0247791-41763464340.2471i</v>
      </c>
      <c r="Q1429" s="164" t="str">
        <f t="shared" si="425"/>
        <v>-3.68692915858878E-08+4.80425466524776E-07i</v>
      </c>
      <c r="R1429" s="164" t="str">
        <f t="shared" si="426"/>
        <v>280-0.00534941377582155i</v>
      </c>
      <c r="S1429" s="164" t="str">
        <f t="shared" si="427"/>
        <v>-17.6530654602111i</v>
      </c>
      <c r="T1429" s="164" t="str">
        <f t="shared" si="435"/>
        <v>1.10855780066753-17.5831534117969i</v>
      </c>
      <c r="U1429" s="164" t="str">
        <f t="shared" si="428"/>
        <v>-0.00196819661737315+0.031218131383869i</v>
      </c>
    </row>
    <row r="1430" spans="2:21" x14ac:dyDescent="0.2">
      <c r="B1430" s="164">
        <f t="shared" si="436"/>
        <v>7.9599999999998516</v>
      </c>
      <c r="C1430" s="164">
        <f t="shared" si="437"/>
        <v>91201083.935560063</v>
      </c>
      <c r="D1430" s="164">
        <f t="shared" si="429"/>
        <v>91201.083935560062</v>
      </c>
      <c r="E1430" s="164">
        <f t="shared" si="441"/>
        <v>-126.44338741317604</v>
      </c>
      <c r="F1430" s="164">
        <f t="shared" si="430"/>
        <v>-265.66118571623383</v>
      </c>
      <c r="G1430" s="164">
        <f t="shared" si="431"/>
        <v>-30.194241841845063</v>
      </c>
      <c r="H1430" s="164">
        <f t="shared" si="432"/>
        <v>93.566340800527925</v>
      </c>
      <c r="I1430" s="164">
        <f t="shared" si="433"/>
        <v>-156.6376292550211</v>
      </c>
      <c r="J1430" s="164">
        <f t="shared" si="434"/>
        <v>-172.09484491570589</v>
      </c>
      <c r="K1430" s="164" t="str">
        <f t="shared" si="421"/>
        <v>1+26.3939142854421i</v>
      </c>
      <c r="L1430" s="164" t="str">
        <f t="shared" si="422"/>
        <v>1-8.88635873393339i</v>
      </c>
      <c r="M1430" s="164" t="str">
        <f t="shared" si="438"/>
        <v>235.545790733128+17.5075555515087i</v>
      </c>
      <c r="N1430" s="164" t="str">
        <f t="shared" si="423"/>
        <v>1+196984.903870788i</v>
      </c>
      <c r="O1430" s="164" t="str">
        <f t="shared" si="424"/>
        <v>-219464.167292743+335.853638173058i</v>
      </c>
      <c r="P1430" s="164" t="str">
        <f t="shared" si="439"/>
        <v>-66377560.797467-43231127561.3899i</v>
      </c>
      <c r="Q1430" s="164" t="str">
        <f t="shared" si="425"/>
        <v>-3.60299700065088E-08+4.74880353771502E-07i</v>
      </c>
      <c r="R1430" s="164" t="str">
        <f t="shared" si="426"/>
        <v>280-0.00528817954268884i</v>
      </c>
      <c r="S1430" s="164" t="str">
        <f t="shared" si="427"/>
        <v>-17.4509924908732i</v>
      </c>
      <c r="T1430" s="164" t="str">
        <f t="shared" si="435"/>
        <v>1.08342164252736-17.3834478041719i</v>
      </c>
      <c r="U1430" s="164" t="str">
        <f t="shared" si="428"/>
        <v>-0.0019235684514846+0.0308635626810362i</v>
      </c>
    </row>
    <row r="1431" spans="2:21" x14ac:dyDescent="0.2">
      <c r="B1431" s="164">
        <f t="shared" si="436"/>
        <v>7.9649999999998515</v>
      </c>
      <c r="C1431" s="164">
        <f t="shared" si="437"/>
        <v>92257142.715445042</v>
      </c>
      <c r="D1431" s="164">
        <f t="shared" si="429"/>
        <v>92257.142715445036</v>
      </c>
      <c r="E1431" s="164">
        <f t="shared" si="441"/>
        <v>-126.54476618670481</v>
      </c>
      <c r="F1431" s="164">
        <f t="shared" si="430"/>
        <v>-265.71027170404449</v>
      </c>
      <c r="G1431" s="164">
        <f t="shared" si="431"/>
        <v>-30.293859077622884</v>
      </c>
      <c r="H1431" s="164">
        <f t="shared" si="432"/>
        <v>93.52562089438716</v>
      </c>
      <c r="I1431" s="164">
        <f t="shared" si="433"/>
        <v>-156.83862526432767</v>
      </c>
      <c r="J1431" s="164">
        <f t="shared" si="434"/>
        <v>-172.18465080965734</v>
      </c>
      <c r="K1431" s="164" t="str">
        <f t="shared" si="421"/>
        <v>1+26.69954140865i</v>
      </c>
      <c r="L1431" s="164" t="str">
        <f t="shared" si="422"/>
        <v>1-8.98925791843002i</v>
      </c>
      <c r="M1431" s="164" t="str">
        <f t="shared" si="438"/>
        <v>241.009064026157+17.71028349022i</v>
      </c>
      <c r="N1431" s="164" t="str">
        <f t="shared" si="423"/>
        <v>1+199265.88155505i</v>
      </c>
      <c r="O1431" s="164" t="str">
        <f t="shared" si="424"/>
        <v>-224576.167740387+339.742640014303i</v>
      </c>
      <c r="P1431" s="164" t="str">
        <f t="shared" si="439"/>
        <v>-67923692.8320305-44750367701.3004i</v>
      </c>
      <c r="Q1431" s="164" t="str">
        <f t="shared" si="425"/>
        <v>-3.52097570512255E-08+4.6940026782573E-07i</v>
      </c>
      <c r="R1431" s="164" t="str">
        <f t="shared" si="426"/>
        <v>280-0.00522764625202657i</v>
      </c>
      <c r="S1431" s="164" t="str">
        <f t="shared" si="427"/>
        <v>-17.2512326316877i</v>
      </c>
      <c r="T1431" s="164" t="str">
        <f t="shared" si="435"/>
        <v>1.05885327269896-17.1859752765431i</v>
      </c>
      <c r="U1431" s="164" t="str">
        <f t="shared" si="428"/>
        <v>-0.00187994836928274+0.0305129587155333i</v>
      </c>
    </row>
    <row r="1432" spans="2:21" x14ac:dyDescent="0.2">
      <c r="B1432" s="164">
        <f t="shared" si="436"/>
        <v>7.9699999999998514</v>
      </c>
      <c r="C1432" s="164">
        <f t="shared" si="437"/>
        <v>93325430.079667464</v>
      </c>
      <c r="D1432" s="164">
        <f t="shared" si="429"/>
        <v>93325.430079667465</v>
      </c>
      <c r="E1432" s="164">
        <f t="shared" si="441"/>
        <v>-126.64611392014362</v>
      </c>
      <c r="F1432" s="164">
        <f t="shared" si="430"/>
        <v>-265.75881530379644</v>
      </c>
      <c r="G1432" s="164">
        <f t="shared" si="431"/>
        <v>-30.393484993583616</v>
      </c>
      <c r="H1432" s="164">
        <f t="shared" si="432"/>
        <v>93.485363596485001</v>
      </c>
      <c r="I1432" s="164">
        <f t="shared" si="433"/>
        <v>-157.03959891372725</v>
      </c>
      <c r="J1432" s="164">
        <f t="shared" si="434"/>
        <v>-172.27345170731144</v>
      </c>
      <c r="K1432" s="164" t="str">
        <f t="shared" si="421"/>
        <v>1+27.0087075271518i</v>
      </c>
      <c r="L1432" s="164" t="str">
        <f t="shared" si="422"/>
        <v>1-9.09334861932691i</v>
      </c>
      <c r="M1432" s="164" t="str">
        <f t="shared" si="438"/>
        <v>246.59959330183+17.9153589078249i</v>
      </c>
      <c r="N1432" s="164" t="str">
        <f t="shared" si="423"/>
        <v>1+201573.271716075i</v>
      </c>
      <c r="O1432" s="164" t="str">
        <f t="shared" si="424"/>
        <v>-229807.241974997+343.676674374486i</v>
      </c>
      <c r="P1432" s="164" t="str">
        <f t="shared" si="439"/>
        <v>-69505838.9081403-46322997285.2712i</v>
      </c>
      <c r="Q1432" s="164" t="str">
        <f t="shared" si="425"/>
        <v>-3.44082176046644E-08+4.63984411627997E-07i</v>
      </c>
      <c r="R1432" s="164" t="str">
        <f t="shared" si="426"/>
        <v>280-0.00516780588021262i</v>
      </c>
      <c r="S1432" s="164" t="str">
        <f t="shared" si="427"/>
        <v>-17.0537594047016i</v>
      </c>
      <c r="T1432" s="164" t="str">
        <f t="shared" si="435"/>
        <v>1.0348399627911-16.9907120489878i</v>
      </c>
      <c r="U1432" s="164" t="str">
        <f t="shared" si="428"/>
        <v>-0.0018373137720573+0.0301662772671323i</v>
      </c>
    </row>
    <row r="1433" spans="2:21" x14ac:dyDescent="0.2">
      <c r="B1433" s="164">
        <f t="shared" si="436"/>
        <v>7.9749999999998513</v>
      </c>
      <c r="C1433" s="164">
        <f t="shared" si="437"/>
        <v>94406087.62856032</v>
      </c>
      <c r="D1433" s="164">
        <f t="shared" si="429"/>
        <v>94406.087628560315</v>
      </c>
      <c r="E1433" s="164">
        <f t="shared" si="441"/>
        <v>-126.74743130472163</v>
      </c>
      <c r="F1433" s="164">
        <f t="shared" si="430"/>
        <v>-265.80682207319342</v>
      </c>
      <c r="G1433" s="164">
        <f t="shared" si="431"/>
        <v>-30.493119393603678</v>
      </c>
      <c r="H1433" s="164">
        <f t="shared" si="432"/>
        <v>93.445563729920963</v>
      </c>
      <c r="I1433" s="164">
        <f t="shared" si="433"/>
        <v>-157.24055069832531</v>
      </c>
      <c r="J1433" s="164">
        <f t="shared" si="434"/>
        <v>-172.36125834327245</v>
      </c>
      <c r="K1433" s="164" t="str">
        <f t="shared" si="421"/>
        <v>1+27.3214536205814i</v>
      </c>
      <c r="L1433" s="164" t="str">
        <f t="shared" si="422"/>
        <v>1-9.19864463373372i</v>
      </c>
      <c r="M1433" s="164" t="str">
        <f t="shared" si="438"/>
        <v>252.320342732766+18.1228089868477i</v>
      </c>
      <c r="N1433" s="164" t="str">
        <f t="shared" si="423"/>
        <v>1+203907.380195929i</v>
      </c>
      <c r="O1433" s="164" t="str">
        <f t="shared" si="424"/>
        <v>-235160.163581374+347.656262705599i</v>
      </c>
      <c r="P1433" s="164" t="str">
        <f t="shared" si="439"/>
        <v>-71124837.9005877-47950892534.6678i</v>
      </c>
      <c r="Q1433" s="164" t="str">
        <f t="shared" si="425"/>
        <v>-3.36249264626367E-08+4.58631999031953E-07i</v>
      </c>
      <c r="R1433" s="164" t="str">
        <f t="shared" si="426"/>
        <v>280-0.00510865049547051i</v>
      </c>
      <c r="S1433" s="164" t="str">
        <f t="shared" si="427"/>
        <v>-16.8585466350527i</v>
      </c>
      <c r="T1433" s="164" t="str">
        <f t="shared" si="435"/>
        <v>1.01136926539593-16.7976345541312i</v>
      </c>
      <c r="U1433" s="164" t="str">
        <f t="shared" si="428"/>
        <v>-0.00179564255997188+0.0298234764929743i</v>
      </c>
    </row>
    <row r="1434" spans="2:21" x14ac:dyDescent="0.2">
      <c r="B1434" s="164">
        <f t="shared" si="436"/>
        <v>7.9799999999998512</v>
      </c>
      <c r="C1434" s="164">
        <f t="shared" si="437"/>
        <v>95499258.602111205</v>
      </c>
      <c r="D1434" s="164">
        <f t="shared" si="429"/>
        <v>95499.258602111207</v>
      </c>
      <c r="E1434" s="164">
        <f t="shared" si="441"/>
        <v>-126.84871901661168</v>
      </c>
      <c r="F1434" s="164">
        <f t="shared" si="430"/>
        <v>-265.85429752782096</v>
      </c>
      <c r="G1434" s="164">
        <f t="shared" si="431"/>
        <v>-30.592762085958686</v>
      </c>
      <c r="H1434" s="164">
        <f t="shared" si="432"/>
        <v>93.406216173062589</v>
      </c>
      <c r="I1434" s="164">
        <f t="shared" si="433"/>
        <v>-157.44148110257038</v>
      </c>
      <c r="J1434" s="164">
        <f t="shared" si="434"/>
        <v>-172.44808135475836</v>
      </c>
      <c r="K1434" s="164" t="str">
        <f t="shared" si="421"/>
        <v>1+27.6378211430948i</v>
      </c>
      <c r="L1434" s="164" t="str">
        <f t="shared" si="422"/>
        <v>1-9.3051599185231i</v>
      </c>
      <c r="M1434" s="164" t="str">
        <f t="shared" si="438"/>
        <v>258.174345536036+18.3326612245717i</v>
      </c>
      <c r="N1434" s="164" t="str">
        <f t="shared" si="423"/>
        <v>1+206268.516378164i</v>
      </c>
      <c r="O1434" s="164" t="str">
        <f t="shared" si="424"/>
        <v>-240637.770749408+351.681932497766i</v>
      </c>
      <c r="P1434" s="164" t="str">
        <f t="shared" si="439"/>
        <v>-72781548.2240692-49635995605.3472i</v>
      </c>
      <c r="Q1434" s="164" t="str">
        <f t="shared" si="425"/>
        <v>-3.28594681062298E-08+4.53342254618708E-07i</v>
      </c>
      <c r="R1434" s="164" t="str">
        <f t="shared" si="426"/>
        <v>280-0.00505017225681806i</v>
      </c>
      <c r="S1434" s="164" t="str">
        <f t="shared" si="427"/>
        <v>-16.6655684474996i</v>
      </c>
      <c r="T1434" s="164" t="str">
        <f t="shared" si="435"/>
        <v>0.988429008081972-16.6067194366909i</v>
      </c>
      <c r="U1434" s="164" t="str">
        <f t="shared" si="428"/>
        <v>-0.00175491312139879+0.0294845149267618i</v>
      </c>
    </row>
    <row r="1435" spans="2:21" x14ac:dyDescent="0.2">
      <c r="B1435" s="164">
        <f t="shared" si="436"/>
        <v>7.9849999999998511</v>
      </c>
      <c r="C1435" s="164">
        <f t="shared" si="437"/>
        <v>96605087.898948222</v>
      </c>
      <c r="D1435" s="164">
        <f t="shared" si="429"/>
        <v>96605.087898948215</v>
      </c>
      <c r="E1435" s="164">
        <f t="shared" si="441"/>
        <v>-126.94997771724312</v>
      </c>
      <c r="F1435" s="164">
        <f t="shared" si="430"/>
        <v>-265.90124714093162</v>
      </c>
      <c r="G1435" s="164">
        <f t="shared" si="431"/>
        <v>-30.692412883225543</v>
      </c>
      <c r="H1435" s="164">
        <f t="shared" si="432"/>
        <v>93.367315859046414</v>
      </c>
      <c r="I1435" s="164">
        <f t="shared" si="433"/>
        <v>-157.64239060046867</v>
      </c>
      <c r="J1435" s="164">
        <f t="shared" si="434"/>
        <v>-172.5339312818852</v>
      </c>
      <c r="K1435" s="164" t="str">
        <f t="shared" si="421"/>
        <v>1+27.9578520288645i</v>
      </c>
      <c r="L1435" s="164" t="str">
        <f t="shared" si="422"/>
        <v>1-9.41290859218065i</v>
      </c>
      <c r="M1435" s="164" t="str">
        <f t="shared" si="438"/>
        <v>264.164705581414+18.5449434366839i</v>
      </c>
      <c r="N1435" s="164" t="str">
        <f t="shared" si="423"/>
        <v>1+208656.993228821i</v>
      </c>
      <c r="O1435" s="164" t="str">
        <f t="shared" si="424"/>
        <v>-246242.967778924+355.754217349155i</v>
      </c>
      <c r="P1435" s="164" t="str">
        <f t="shared" si="439"/>
        <v>-74476848.2883261-51380316904.7375i</v>
      </c>
      <c r="Q1435" s="164" t="str">
        <f t="shared" si="425"/>
        <v>-3.21114364810538E-08+4.48114413515361E-07i</v>
      </c>
      <c r="R1435" s="164" t="str">
        <f t="shared" si="426"/>
        <v>280-0.00499236341302814i</v>
      </c>
      <c r="S1435" s="164" t="str">
        <f t="shared" si="427"/>
        <v>-16.4747992629929i</v>
      </c>
      <c r="T1435" s="164" t="str">
        <f t="shared" si="435"/>
        <v>0.966007287506736-16.4179435529654i</v>
      </c>
      <c r="U1435" s="164" t="str">
        <f t="shared" si="428"/>
        <v>-0.00171510432246626+0.0291493514778497i</v>
      </c>
    </row>
    <row r="1436" spans="2:21" x14ac:dyDescent="0.2">
      <c r="B1436" s="164">
        <f t="shared" si="436"/>
        <v>7.989999999999851</v>
      </c>
      <c r="C1436" s="164">
        <f t="shared" si="437"/>
        <v>97723722.095547572</v>
      </c>
      <c r="D1436" s="164">
        <f t="shared" si="429"/>
        <v>97723.722095547579</v>
      </c>
      <c r="E1436" s="164">
        <f t="shared" si="441"/>
        <v>-127.05120805360936</v>
      </c>
      <c r="F1436" s="164">
        <f t="shared" si="430"/>
        <v>-265.94767634325439</v>
      </c>
      <c r="G1436" s="164">
        <f t="shared" si="431"/>
        <v>-30.792071602188162</v>
      </c>
      <c r="H1436" s="164">
        <f t="shared" si="432"/>
        <v>93.328857775280298</v>
      </c>
      <c r="I1436" s="164">
        <f t="shared" si="433"/>
        <v>-157.84327965579752</v>
      </c>
      <c r="J1436" s="164">
        <f t="shared" si="434"/>
        <v>-172.61881856797407</v>
      </c>
      <c r="K1436" s="164" t="str">
        <f t="shared" si="421"/>
        <v>1+28.2815886976377i</v>
      </c>
      <c r="L1436" s="164" t="str">
        <f t="shared" si="422"/>
        <v>1-9.52190493667641i</v>
      </c>
      <c r="M1436" s="164" t="str">
        <f t="shared" si="438"/>
        <v>270.294599037088+18.7596837609613i</v>
      </c>
      <c r="N1436" s="164" t="str">
        <f t="shared" si="423"/>
        <v>1+211073.127337922i</v>
      </c>
      <c r="O1436" s="164" t="str">
        <f t="shared" si="424"/>
        <v>-251978.72661958+359.873657036716i</v>
      </c>
      <c r="P1436" s="164" t="str">
        <f t="shared" si="439"/>
        <v>-76211636.963894-53185937490.3484i</v>
      </c>
      <c r="Q1436" s="164" t="str">
        <f t="shared" si="425"/>
        <v>-3.13804347815228E-08+4.42947721217571E-07i</v>
      </c>
      <c r="R1436" s="164" t="str">
        <f t="shared" si="426"/>
        <v>280-0.00493521630160105i</v>
      </c>
      <c r="S1436" s="164" t="str">
        <f t="shared" si="427"/>
        <v>-16.2862137952834i</v>
      </c>
      <c r="T1436" s="164" t="str">
        <f t="shared" si="435"/>
        <v>0.944092463646699-16.231283970262i</v>
      </c>
      <c r="U1436" s="164" t="str">
        <f t="shared" si="428"/>
        <v>-0.00167619549681398+0.0288179454302301i</v>
      </c>
    </row>
    <row r="1437" spans="2:21" x14ac:dyDescent="0.2">
      <c r="B1437" s="164">
        <f t="shared" si="436"/>
        <v>7.9949999999998509</v>
      </c>
      <c r="C1437" s="164">
        <f t="shared" si="437"/>
        <v>98855309.465659991</v>
      </c>
      <c r="D1437" s="164">
        <f t="shared" si="429"/>
        <v>98855.309465659986</v>
      </c>
      <c r="E1437" s="164">
        <f t="shared" si="441"/>
        <v>-127.15241065856895</v>
      </c>
      <c r="F1437" s="164">
        <f t="shared" si="430"/>
        <v>-265.99359052282711</v>
      </c>
      <c r="G1437" s="164">
        <f t="shared" si="431"/>
        <v>-30.891738063743418</v>
      </c>
      <c r="H1437" s="164">
        <f t="shared" si="432"/>
        <v>93.290836962947139</v>
      </c>
      <c r="I1437" s="164">
        <f t="shared" si="433"/>
        <v>-158.04414872231237</v>
      </c>
      <c r="J1437" s="164">
        <f t="shared" si="434"/>
        <v>-172.70275355987997</v>
      </c>
      <c r="K1437" s="164" t="str">
        <f t="shared" si="421"/>
        <v>1+28.6090740603593i</v>
      </c>
      <c r="L1437" s="164" t="str">
        <f t="shared" si="422"/>
        <v>1-9.63216339935775i</v>
      </c>
      <c r="M1437" s="164" t="str">
        <f t="shared" si="438"/>
        <v>276.567276053708+18.9769106610016i</v>
      </c>
      <c r="N1437" s="164" t="str">
        <f t="shared" si="423"/>
        <v>1+213517.238961425i</v>
      </c>
      <c r="O1437" s="164" t="str">
        <f t="shared" si="424"/>
        <v>-257848.088446637+364.040797587715i</v>
      </c>
      <c r="P1437" s="164" t="str">
        <f t="shared" si="439"/>
        <v>-77986834.0586905-55055011552.5664i</v>
      </c>
      <c r="Q1437" s="164" t="str">
        <f t="shared" si="425"/>
        <v>-3.06660752400653E-08+4.37841433416117E-07i</v>
      </c>
      <c r="R1437" s="164" t="str">
        <f t="shared" si="426"/>
        <v>280-0.00487872334774908i</v>
      </c>
      <c r="S1437" s="164" t="str">
        <f t="shared" si="427"/>
        <v>-16.099787047572i</v>
      </c>
      <c r="T1437" s="164" t="str">
        <f t="shared" si="435"/>
        <v>0.92267315414322-16.0467179662746i</v>
      </c>
      <c r="U1437" s="164" t="str">
        <f t="shared" si="428"/>
        <v>-0.00163816643555454+0.0284902564414274i</v>
      </c>
    </row>
    <row r="1438" spans="2:21" x14ac:dyDescent="0.2">
      <c r="B1438" s="164">
        <f t="shared" si="436"/>
        <v>7.9999999999998508</v>
      </c>
      <c r="C1438" s="164">
        <f t="shared" si="437"/>
        <v>99999999.999965712</v>
      </c>
      <c r="D1438" s="164">
        <f t="shared" si="429"/>
        <v>99999.999999965716</v>
      </c>
      <c r="E1438" s="164">
        <f t="shared" si="441"/>
        <v>-127.25358615114146</v>
      </c>
      <c r="F1438" s="164">
        <f t="shared" si="430"/>
        <v>-266.03899502485245</v>
      </c>
      <c r="G1438" s="164">
        <f t="shared" si="431"/>
        <v>-30.991412092811007</v>
      </c>
      <c r="H1438" s="164">
        <f t="shared" si="432"/>
        <v>93.253248516510212</v>
      </c>
      <c r="I1438" s="164">
        <f t="shared" si="433"/>
        <v>-158.24499824395247</v>
      </c>
      <c r="J1438" s="164">
        <f t="shared" si="434"/>
        <v>-172.78574650834224</v>
      </c>
      <c r="K1438" s="164" t="str">
        <f t="shared" si="421"/>
        <v>1+28.9403515248592i</v>
      </c>
      <c r="L1438" s="164" t="str">
        <f t="shared" si="422"/>
        <v>1-9.74369859486448i</v>
      </c>
      <c r="M1438" s="164" t="str">
        <f t="shared" si="438"/>
        <v>282.986062487655+19.1966529299947i</v>
      </c>
      <c r="N1438" s="164" t="str">
        <f t="shared" si="423"/>
        <v>1+215989.652063679i</v>
      </c>
      <c r="O1438" s="164" t="str">
        <f t="shared" si="424"/>
        <v>-263854.165273424+368.256191352119i</v>
      </c>
      <c r="P1438" s="164" t="str">
        <f t="shared" si="439"/>
        <v>-79803380.8057132-56989768984.7031i</v>
      </c>
      <c r="Q1438" s="164" t="str">
        <f t="shared" si="425"/>
        <v>-2.99679789211381E-08+4.32794815827288E-07i</v>
      </c>
      <c r="R1438" s="164" t="str">
        <f t="shared" si="426"/>
        <v>280-0.00482287706339243i</v>
      </c>
      <c r="S1438" s="164" t="str">
        <f t="shared" si="427"/>
        <v>-15.915494309195i</v>
      </c>
      <c r="T1438" s="164" t="str">
        <f t="shared" si="435"/>
        <v>0.90173822876184-15.8642230284062i</v>
      </c>
      <c r="U1438" s="164" t="str">
        <f t="shared" si="428"/>
        <v>-0.00160099737743616+0.0281662445412955i</v>
      </c>
    </row>
  </sheetData>
  <sheetProtection password="CBF4" sheet="1" objects="1" scenarios="1" selectLockedCells="1"/>
  <phoneticPr fontId="9" type="noConversion"/>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31"/>
  <sheetViews>
    <sheetView workbookViewId="0">
      <selection activeCell="D20" sqref="D20"/>
    </sheetView>
  </sheetViews>
  <sheetFormatPr defaultRowHeight="12.75" x14ac:dyDescent="0.2"/>
  <cols>
    <col min="1" max="1" width="36.42578125" style="3" customWidth="1"/>
    <col min="2" max="2" width="9.140625" style="3"/>
    <col min="3" max="5" width="9.140625" style="60"/>
    <col min="6" max="6" width="9.140625" style="3" customWidth="1"/>
    <col min="7" max="7" width="75.28515625" style="3" customWidth="1"/>
    <col min="8" max="16384" width="9.140625" style="3"/>
  </cols>
  <sheetData>
    <row r="1" spans="1:7" x14ac:dyDescent="0.2">
      <c r="A1" s="92" t="s">
        <v>212</v>
      </c>
      <c r="B1" s="92"/>
      <c r="C1" s="93" t="s">
        <v>386</v>
      </c>
      <c r="D1" s="93" t="s">
        <v>387</v>
      </c>
      <c r="E1" s="93" t="s">
        <v>388</v>
      </c>
      <c r="F1" s="92"/>
      <c r="G1" s="92"/>
    </row>
    <row r="3" spans="1:7" x14ac:dyDescent="0.2">
      <c r="A3" s="67" t="s">
        <v>383</v>
      </c>
      <c r="B3" s="62" t="s">
        <v>220</v>
      </c>
      <c r="C3" s="62"/>
      <c r="D3" s="79">
        <v>6</v>
      </c>
      <c r="E3" s="68"/>
      <c r="F3" s="62" t="s">
        <v>24</v>
      </c>
      <c r="G3" s="69"/>
    </row>
    <row r="4" spans="1:7" ht="15" x14ac:dyDescent="0.2">
      <c r="A4" s="70" t="s">
        <v>357</v>
      </c>
      <c r="B4" s="71" t="s">
        <v>72</v>
      </c>
      <c r="C4" s="71"/>
      <c r="D4" s="80">
        <f>g</f>
        <v>8.0000000000000002E-3</v>
      </c>
      <c r="E4" s="72"/>
      <c r="F4" s="73" t="s">
        <v>290</v>
      </c>
      <c r="G4" s="74" t="s">
        <v>368</v>
      </c>
    </row>
    <row r="6" spans="1:7" x14ac:dyDescent="0.2">
      <c r="A6" s="83" t="s">
        <v>391</v>
      </c>
      <c r="B6" s="58"/>
      <c r="C6" s="59"/>
      <c r="D6" s="59"/>
      <c r="E6" s="59"/>
      <c r="F6" s="58"/>
      <c r="G6" s="58"/>
    </row>
    <row r="7" spans="1:7" x14ac:dyDescent="0.2">
      <c r="A7" s="67" t="s">
        <v>244</v>
      </c>
      <c r="B7" s="62" t="s">
        <v>245</v>
      </c>
      <c r="C7" s="62">
        <v>7.6</v>
      </c>
      <c r="D7" s="78">
        <v>8.3000000000000007</v>
      </c>
      <c r="E7" s="63">
        <v>9</v>
      </c>
      <c r="F7" s="62" t="s">
        <v>3</v>
      </c>
      <c r="G7" s="64"/>
    </row>
    <row r="8" spans="1:7" x14ac:dyDescent="0.2">
      <c r="A8" s="61" t="s">
        <v>389</v>
      </c>
      <c r="B8" s="65" t="s">
        <v>217</v>
      </c>
      <c r="C8" s="65">
        <v>0.19</v>
      </c>
      <c r="D8" s="77">
        <v>0.2</v>
      </c>
      <c r="E8" s="66">
        <v>0.21</v>
      </c>
      <c r="F8" s="65" t="s">
        <v>11</v>
      </c>
      <c r="G8" s="64"/>
    </row>
    <row r="9" spans="1:7" x14ac:dyDescent="0.2">
      <c r="A9" s="67" t="s">
        <v>395</v>
      </c>
      <c r="B9" s="62" t="s">
        <v>246</v>
      </c>
      <c r="C9" s="62"/>
      <c r="D9" s="62">
        <v>0.1</v>
      </c>
      <c r="E9" s="78">
        <v>1</v>
      </c>
      <c r="F9" s="62" t="s">
        <v>27</v>
      </c>
      <c r="G9" s="64"/>
    </row>
    <row r="10" spans="1:7" x14ac:dyDescent="0.2">
      <c r="A10" s="84"/>
      <c r="B10" s="85"/>
      <c r="C10" s="85"/>
      <c r="D10" s="90"/>
      <c r="E10" s="90"/>
      <c r="F10" s="85"/>
      <c r="G10" s="91"/>
    </row>
    <row r="11" spans="1:7" x14ac:dyDescent="0.2">
      <c r="A11" s="2" t="s">
        <v>393</v>
      </c>
    </row>
    <row r="12" spans="1:7" x14ac:dyDescent="0.2">
      <c r="A12" s="67" t="s">
        <v>104</v>
      </c>
      <c r="B12" s="62" t="s">
        <v>37</v>
      </c>
      <c r="C12" s="62">
        <v>0.1</v>
      </c>
      <c r="D12" s="81">
        <v>0.25</v>
      </c>
      <c r="E12" s="75">
        <v>0.5</v>
      </c>
      <c r="F12" s="62" t="s">
        <v>292</v>
      </c>
      <c r="G12" s="64"/>
    </row>
    <row r="13" spans="1:7" ht="25.5" x14ac:dyDescent="0.2">
      <c r="A13" s="67" t="s">
        <v>241</v>
      </c>
      <c r="B13" s="62" t="s">
        <v>242</v>
      </c>
      <c r="C13" s="62">
        <v>45</v>
      </c>
      <c r="D13" s="62">
        <v>65</v>
      </c>
      <c r="E13" s="78">
        <v>85</v>
      </c>
      <c r="F13" s="62" t="s">
        <v>13</v>
      </c>
      <c r="G13" s="64" t="s">
        <v>355</v>
      </c>
    </row>
    <row r="14" spans="1:7" ht="25.5" x14ac:dyDescent="0.2">
      <c r="A14" s="67" t="s">
        <v>32</v>
      </c>
      <c r="B14" s="62" t="s">
        <v>230</v>
      </c>
      <c r="C14" s="62"/>
      <c r="D14" s="62">
        <v>65</v>
      </c>
      <c r="E14" s="78">
        <v>85</v>
      </c>
      <c r="F14" s="62" t="s">
        <v>13</v>
      </c>
      <c r="G14" s="64" t="s">
        <v>356</v>
      </c>
    </row>
    <row r="15" spans="1:7" ht="15" x14ac:dyDescent="0.2">
      <c r="A15" s="67" t="s">
        <v>39</v>
      </c>
      <c r="B15" s="62" t="s">
        <v>40</v>
      </c>
      <c r="C15" s="62"/>
      <c r="D15" s="82">
        <v>8</v>
      </c>
      <c r="E15" s="76"/>
      <c r="F15" s="71" t="s">
        <v>13</v>
      </c>
      <c r="G15" s="64"/>
    </row>
    <row r="16" spans="1:7" ht="15" x14ac:dyDescent="0.2">
      <c r="A16" s="67" t="s">
        <v>41</v>
      </c>
      <c r="B16" s="62" t="s">
        <v>42</v>
      </c>
      <c r="C16" s="62"/>
      <c r="D16" s="82">
        <v>5</v>
      </c>
      <c r="E16" s="76"/>
      <c r="F16" s="71" t="s">
        <v>13</v>
      </c>
      <c r="G16" s="64"/>
    </row>
    <row r="18" spans="1:7" x14ac:dyDescent="0.2">
      <c r="A18" s="2" t="s">
        <v>392</v>
      </c>
    </row>
    <row r="19" spans="1:7" x14ac:dyDescent="0.2">
      <c r="A19" s="67" t="s">
        <v>378</v>
      </c>
      <c r="B19" s="62" t="s">
        <v>379</v>
      </c>
      <c r="C19" s="62"/>
      <c r="D19" s="78">
        <v>10</v>
      </c>
      <c r="E19" s="63"/>
      <c r="F19" s="62" t="s">
        <v>239</v>
      </c>
      <c r="G19" s="64"/>
    </row>
    <row r="20" spans="1:7" x14ac:dyDescent="0.2">
      <c r="A20" s="67" t="s">
        <v>380</v>
      </c>
      <c r="B20" s="62" t="s">
        <v>379</v>
      </c>
      <c r="C20" s="62"/>
      <c r="D20" s="78">
        <v>20</v>
      </c>
      <c r="E20" s="63"/>
      <c r="F20" s="62" t="s">
        <v>239</v>
      </c>
      <c r="G20" s="64"/>
    </row>
    <row r="21" spans="1:7" x14ac:dyDescent="0.2">
      <c r="A21" s="67" t="s">
        <v>381</v>
      </c>
      <c r="B21" s="62" t="s">
        <v>379</v>
      </c>
      <c r="C21" s="62"/>
      <c r="D21" s="78">
        <v>50</v>
      </c>
      <c r="E21" s="63"/>
      <c r="F21" s="62" t="s">
        <v>239</v>
      </c>
      <c r="G21" s="64"/>
    </row>
    <row r="23" spans="1:7" x14ac:dyDescent="0.2">
      <c r="A23" s="2" t="s">
        <v>390</v>
      </c>
    </row>
    <row r="24" spans="1:7" x14ac:dyDescent="0.2">
      <c r="A24" s="61" t="s">
        <v>12</v>
      </c>
      <c r="B24" s="62" t="s">
        <v>68</v>
      </c>
      <c r="C24" s="62">
        <v>0.75</v>
      </c>
      <c r="D24" s="78">
        <v>0.85</v>
      </c>
      <c r="E24" s="63">
        <v>0.97499999999999998</v>
      </c>
      <c r="F24" s="62" t="s">
        <v>3</v>
      </c>
      <c r="G24" s="64"/>
    </row>
    <row r="25" spans="1:7" x14ac:dyDescent="0.2">
      <c r="A25" s="61" t="s">
        <v>396</v>
      </c>
      <c r="B25" s="62" t="s">
        <v>397</v>
      </c>
      <c r="C25" s="62">
        <v>696</v>
      </c>
      <c r="D25" s="78">
        <v>710</v>
      </c>
      <c r="E25" s="63">
        <v>727</v>
      </c>
      <c r="F25" s="62" t="s">
        <v>398</v>
      </c>
      <c r="G25" s="64"/>
    </row>
    <row r="26" spans="1:7" x14ac:dyDescent="0.2">
      <c r="A26" s="61" t="s">
        <v>399</v>
      </c>
      <c r="B26" s="62" t="s">
        <v>400</v>
      </c>
      <c r="C26" s="62">
        <v>0.98699999999999999</v>
      </c>
      <c r="D26" s="78">
        <v>1.0169999999999999</v>
      </c>
      <c r="E26" s="63">
        <v>1.0469999999999999</v>
      </c>
      <c r="F26" s="62" t="s">
        <v>3</v>
      </c>
      <c r="G26" s="64"/>
    </row>
    <row r="27" spans="1:7" ht="15" x14ac:dyDescent="0.2">
      <c r="A27" s="67" t="s">
        <v>52</v>
      </c>
      <c r="B27" s="62" t="s">
        <v>53</v>
      </c>
      <c r="C27" s="62"/>
      <c r="D27" s="82">
        <v>2.5000000000000001E-3</v>
      </c>
      <c r="E27" s="76"/>
      <c r="F27" s="71" t="s">
        <v>3</v>
      </c>
      <c r="G27" s="64" t="s">
        <v>187</v>
      </c>
    </row>
    <row r="29" spans="1:7" x14ac:dyDescent="0.2">
      <c r="A29" s="89" t="s">
        <v>394</v>
      </c>
      <c r="B29" s="86"/>
      <c r="C29" s="86"/>
      <c r="D29" s="87"/>
      <c r="E29" s="87"/>
      <c r="F29" s="86"/>
      <c r="G29" s="88"/>
    </row>
    <row r="30" spans="1:7" x14ac:dyDescent="0.2">
      <c r="A30" s="67" t="s">
        <v>363</v>
      </c>
      <c r="B30" s="62" t="s">
        <v>364</v>
      </c>
      <c r="C30" s="62">
        <v>17.2</v>
      </c>
      <c r="D30" s="78">
        <v>21.5</v>
      </c>
      <c r="E30" s="63">
        <v>25.8</v>
      </c>
      <c r="F30" s="62" t="s">
        <v>27</v>
      </c>
      <c r="G30" s="64"/>
    </row>
    <row r="31" spans="1:7" ht="25.5" x14ac:dyDescent="0.2">
      <c r="A31" s="67" t="s">
        <v>195</v>
      </c>
      <c r="B31" s="62" t="s">
        <v>210</v>
      </c>
      <c r="C31" s="62">
        <v>9.5000000000000001E-2</v>
      </c>
      <c r="D31" s="78">
        <v>0.11</v>
      </c>
      <c r="E31" s="63">
        <v>0.125</v>
      </c>
      <c r="F31" s="62" t="s">
        <v>3</v>
      </c>
      <c r="G31" s="64" t="s">
        <v>198</v>
      </c>
    </row>
  </sheetData>
  <sheetProtection password="CBF4" sheet="1" objects="1" scenarios="1" select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80</vt:i4>
      </vt:variant>
    </vt:vector>
  </HeadingPairs>
  <TitlesOfParts>
    <vt:vector size="83" baseType="lpstr">
      <vt:lpstr>A8519 Components Calculation</vt:lpstr>
      <vt:lpstr>Control Loop</vt:lpstr>
      <vt:lpstr>A8519 Data</vt:lpstr>
      <vt:lpstr>A_ISET_typ</vt:lpstr>
      <vt:lpstr>Ap</vt:lpstr>
      <vt:lpstr>Cin_min</vt:lpstr>
      <vt:lpstr>Cout</vt:lpstr>
      <vt:lpstr>Cout_max</vt:lpstr>
      <vt:lpstr>Cout_min</vt:lpstr>
      <vt:lpstr>Cp</vt:lpstr>
      <vt:lpstr>CSC</vt:lpstr>
      <vt:lpstr>Cz</vt:lpstr>
      <vt:lpstr>delta_I</vt:lpstr>
      <vt:lpstr>dI</vt:lpstr>
      <vt:lpstr>Dim_duty_min</vt:lpstr>
      <vt:lpstr>Dim_PERIOD</vt:lpstr>
      <vt:lpstr>DL</vt:lpstr>
      <vt:lpstr>Dmax</vt:lpstr>
      <vt:lpstr>Dmax_ovp</vt:lpstr>
      <vt:lpstr>Dmax_theory</vt:lpstr>
      <vt:lpstr>Dmin</vt:lpstr>
      <vt:lpstr>Dnom</vt:lpstr>
      <vt:lpstr>esr</vt:lpstr>
      <vt:lpstr>f_DIM</vt:lpstr>
      <vt:lpstr>fc</vt:lpstr>
      <vt:lpstr>FSC</vt:lpstr>
      <vt:lpstr>fsw</vt:lpstr>
      <vt:lpstr>fsw_max</vt:lpstr>
      <vt:lpstr>fsw_min</vt:lpstr>
      <vt:lpstr>fsw_target</vt:lpstr>
      <vt:lpstr>fz</vt:lpstr>
      <vt:lpstr>g</vt:lpstr>
      <vt:lpstr>I_sc</vt:lpstr>
      <vt:lpstr>IFSC</vt:lpstr>
      <vt:lpstr>Iin_max</vt:lpstr>
      <vt:lpstr>Iin_min</vt:lpstr>
      <vt:lpstr>ILEDc</vt:lpstr>
      <vt:lpstr>ILEDs</vt:lpstr>
      <vt:lpstr>ILEDt</vt:lpstr>
      <vt:lpstr>ISC</vt:lpstr>
      <vt:lpstr>k</vt:lpstr>
      <vt:lpstr>Lout</vt:lpstr>
      <vt:lpstr>n</vt:lpstr>
      <vt:lpstr>nc</vt:lpstr>
      <vt:lpstr>nls</vt:lpstr>
      <vt:lpstr>npc</vt:lpstr>
      <vt:lpstr>OVPL</vt:lpstr>
      <vt:lpstr>p_SINK</vt:lpstr>
      <vt:lpstr>'A8519 Components Calculation'!Print_Area</vt:lpstr>
      <vt:lpstr>Qd</vt:lpstr>
      <vt:lpstr>R_FSET</vt:lpstr>
      <vt:lpstr>R_ISET</vt:lpstr>
      <vt:lpstr>R_OVP</vt:lpstr>
      <vt:lpstr>R_SC</vt:lpstr>
      <vt:lpstr>Rd</vt:lpstr>
      <vt:lpstr>Rds_ON_typ</vt:lpstr>
      <vt:lpstr>Req</vt:lpstr>
      <vt:lpstr>Rs</vt:lpstr>
      <vt:lpstr>Rth_JA</vt:lpstr>
      <vt:lpstr>Rz</vt:lpstr>
      <vt:lpstr>SC</vt:lpstr>
      <vt:lpstr>tf</vt:lpstr>
      <vt:lpstr>Toff_min</vt:lpstr>
      <vt:lpstr>tr</vt:lpstr>
      <vt:lpstr>V_ISET_typ</vt:lpstr>
      <vt:lpstr>V_mismatch</vt:lpstr>
      <vt:lpstr>Vd</vt:lpstr>
      <vt:lpstr>Vf</vt:lpstr>
      <vt:lpstr>Vin_max</vt:lpstr>
      <vt:lpstr>Vin_min</vt:lpstr>
      <vt:lpstr>Vintyp</vt:lpstr>
      <vt:lpstr>Vout_max_theory</vt:lpstr>
      <vt:lpstr>Vout_nom</vt:lpstr>
      <vt:lpstr>Vout_OVP</vt:lpstr>
      <vt:lpstr>Vout_ovp_act</vt:lpstr>
      <vt:lpstr>Vovp_th_typ</vt:lpstr>
      <vt:lpstr>Vreg</vt:lpstr>
      <vt:lpstr>Vs_trip</vt:lpstr>
      <vt:lpstr>ws</vt:lpstr>
      <vt:lpstr>ΔI_act</vt:lpstr>
      <vt:lpstr>ΔI_PER</vt:lpstr>
      <vt:lpstr>ΔIin_PER</vt:lpstr>
      <vt:lpstr>Δs</vt:lpstr>
    </vt:vector>
  </TitlesOfParts>
  <Company>Allegro MicroSystems,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Allegro Employee</dc:creator>
  <cp:lastModifiedBy>Garvey, Richard</cp:lastModifiedBy>
  <cp:lastPrinted>2014-05-16T19:47:19Z</cp:lastPrinted>
  <dcterms:created xsi:type="dcterms:W3CDTF">2011-05-24T13:36:41Z</dcterms:created>
  <dcterms:modified xsi:type="dcterms:W3CDTF">2014-11-04T19:23:04Z</dcterms:modified>
</cp:coreProperties>
</file>